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1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<sst xmlns="http://schemas.openxmlformats.org/spreadsheetml/2006/main" count="2585" uniqueCount="724">
  <si>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</si>
  <si>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</si>
  <si>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</si>
  <si>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(02/01/22 - 31/03/22թ.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</si>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</sst>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7" borderId="5" applyNumberFormat="0" applyAlignment="0" applyProtection="0"/>
    <xf numFmtId="0" fontId="24" fillId="27" borderId="4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8" borderId="10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1" applyNumberFormat="0" applyFont="0" applyAlignment="0" applyProtection="0"/>
    <xf numFmtId="9" fontId="20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19" fillId="0" borderId="1" xfId="37" applyFont="1" applyFill="1" applyBorder="1" applyAlignment="1">
      <alignment horizontal="center"/>
    </xf>
    <xf numFmtId="0" fontId="19" fillId="0" borderId="1" xfId="37" applyFont="1" applyFill="1" applyBorder="1" applyAlignment="1">
      <alignment horizontal="center"/>
    </xf>
    <xf numFmtId="0" fontId="19" fillId="0" borderId="1" xfId="36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0" fontId="18" fillId="0" borderId="2" xfId="41" applyFont="1" applyFill="1" applyBorder="1" applyAlignment="1">
      <alignment horizontal="right" vertical="center"/>
    </xf>
    <xf numFmtId="0" fontId="17" fillId="0" borderId="2" xfId="34" applyFont="1" applyFill="1" applyBorder="1" applyAlignment="1">
      <alignment horizontal="center" vertical="center"/>
    </xf>
    <xf numFmtId="0" fontId="17" fillId="0" borderId="2" xfId="38" applyFont="1" applyFill="1" applyBorder="1" applyAlignment="1">
      <alignment horizontal="left" vertical="center" wrapText="1"/>
    </xf>
    <xf numFmtId="4" fontId="17" fillId="0" borderId="2" xfId="42" applyNumberFormat="1" applyFont="1" applyFill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75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19.5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1000</v>
      </c>
      <c r="B12" s="10" t="s">
        <v>20</v>
      </c>
      <c r="C12" s="9"/>
      <c r="D12" s="11">
        <f aca="true" t="shared" si="0" ref="D12:L12">SUM(D13,D49,D68)</f>
        <v>2026818787</v>
      </c>
      <c r="E12" s="11">
        <f t="shared" si="0"/>
        <v>1843401987</v>
      </c>
      <c r="F12" s="11">
        <f t="shared" si="0"/>
        <v>183416800</v>
      </c>
      <c r="G12" s="11">
        <f t="shared" si="0"/>
        <v>2026818787</v>
      </c>
      <c r="H12" s="11">
        <f t="shared" si="0"/>
        <v>1843401987</v>
      </c>
      <c r="I12" s="11">
        <f t="shared" si="0"/>
        <v>184916800</v>
      </c>
      <c r="J12" s="11">
        <f t="shared" si="0"/>
        <v>463766012.1</v>
      </c>
      <c r="K12" s="11">
        <f t="shared" si="0"/>
        <v>403783512.1</v>
      </c>
      <c r="L12" s="11">
        <f t="shared" si="0"/>
        <v>59982500</v>
      </c>
    </row>
    <row r="13" spans="1:12" ht="39.75" customHeight="1">
      <c r="A13" s="9">
        <v>1100</v>
      </c>
      <c r="B13" s="10" t="s">
        <v>21</v>
      </c>
      <c r="C13" s="9" t="s">
        <v>22</v>
      </c>
      <c r="D13" s="11">
        <f>SUM(D14,D18,D20,D40,D43)</f>
        <v>345089400</v>
      </c>
      <c r="E13" s="11">
        <f>SUM(E14,E18,E20,E40,E43)</f>
        <v>345089400</v>
      </c>
      <c r="F13" s="11" t="s">
        <v>23</v>
      </c>
      <c r="G13" s="11">
        <f>SUM(G14,G18,G20,G40,G43)</f>
        <v>345089400</v>
      </c>
      <c r="H13" s="11">
        <f>SUM(H14,H18,H20,H40,H43)</f>
        <v>345089400</v>
      </c>
      <c r="I13" s="11" t="s">
        <v>23</v>
      </c>
      <c r="J13" s="11">
        <f>SUM(J14,J18,J20,J40,J43)</f>
        <v>53082929</v>
      </c>
      <c r="K13" s="11">
        <f>SUM(K14,K18,K20,K40,K43)</f>
        <v>53082929</v>
      </c>
      <c r="L13" s="11" t="s">
        <v>23</v>
      </c>
    </row>
    <row r="14" spans="1:12" ht="39.75" customHeight="1">
      <c r="A14" s="9">
        <v>1110</v>
      </c>
      <c r="B14" s="10" t="s">
        <v>24</v>
      </c>
      <c r="C14" s="9" t="s">
        <v>25</v>
      </c>
      <c r="D14" s="11">
        <f>SUM(D15,D16,D17)</f>
        <v>88182000</v>
      </c>
      <c r="E14" s="11">
        <f>SUM(E15,E16,E17)</f>
        <v>88182000</v>
      </c>
      <c r="F14" s="11" t="s">
        <v>23</v>
      </c>
      <c r="G14" s="11">
        <f>SUM(G15,G16,G17)</f>
        <v>88182000</v>
      </c>
      <c r="H14" s="11">
        <f>SUM(H15,H16,H17)</f>
        <v>88182000</v>
      </c>
      <c r="I14" s="11" t="s">
        <v>23</v>
      </c>
      <c r="J14" s="11">
        <f>SUM(J15,J16,J17)</f>
        <v>10332639</v>
      </c>
      <c r="K14" s="11">
        <f>SUM(K15,K16,K17)</f>
        <v>10332639</v>
      </c>
      <c r="L14" s="11" t="s">
        <v>23</v>
      </c>
    </row>
    <row r="15" spans="1:12" ht="39.75" customHeight="1">
      <c r="A15" s="9">
        <v>1111</v>
      </c>
      <c r="B15" s="10" t="s">
        <v>26</v>
      </c>
      <c r="C15" s="9"/>
      <c r="D15" s="11">
        <f>SUM(E15,F15)</f>
        <v>500000</v>
      </c>
      <c r="E15" s="11">
        <v>500000</v>
      </c>
      <c r="F15" s="11" t="s">
        <v>23</v>
      </c>
      <c r="G15" s="11">
        <f>SUM(H15,I15)</f>
        <v>500000</v>
      </c>
      <c r="H15" s="11">
        <v>500000</v>
      </c>
      <c r="I15" s="11" t="s">
        <v>23</v>
      </c>
      <c r="J15" s="11">
        <f>SUM(K15,L15)</f>
        <v>1147340</v>
      </c>
      <c r="K15" s="11">
        <v>1147340</v>
      </c>
      <c r="L15" s="11" t="s">
        <v>23</v>
      </c>
    </row>
    <row r="16" spans="1:12" ht="39.75" customHeight="1">
      <c r="A16" s="9">
        <v>1112</v>
      </c>
      <c r="B16" s="10" t="s">
        <v>27</v>
      </c>
      <c r="C16" s="9"/>
      <c r="D16" s="11">
        <f>SUM(E16,F16)</f>
        <v>500000</v>
      </c>
      <c r="E16" s="11">
        <v>500000</v>
      </c>
      <c r="F16" s="11" t="s">
        <v>23</v>
      </c>
      <c r="G16" s="11">
        <f>SUM(H16,I16)</f>
        <v>500000</v>
      </c>
      <c r="H16" s="11">
        <v>500000</v>
      </c>
      <c r="I16" s="11" t="s">
        <v>23</v>
      </c>
      <c r="J16" s="11">
        <f>SUM(K16,L16)</f>
        <v>1434395</v>
      </c>
      <c r="K16" s="11">
        <v>1434395</v>
      </c>
      <c r="L16" s="11" t="s">
        <v>23</v>
      </c>
    </row>
    <row r="17" spans="1:12" ht="39.75" customHeight="1">
      <c r="A17" s="9">
        <v>1113</v>
      </c>
      <c r="B17" s="10" t="s">
        <v>28</v>
      </c>
      <c r="C17" s="9"/>
      <c r="D17" s="11">
        <f>SUM(E17,F17)</f>
        <v>87182000</v>
      </c>
      <c r="E17" s="11">
        <v>87182000</v>
      </c>
      <c r="F17" s="11" t="s">
        <v>23</v>
      </c>
      <c r="G17" s="11">
        <f>SUM(H17,I17)</f>
        <v>87182000</v>
      </c>
      <c r="H17" s="11">
        <v>87182000</v>
      </c>
      <c r="I17" s="11" t="s">
        <v>23</v>
      </c>
      <c r="J17" s="11">
        <f>SUM(K17,L17)</f>
        <v>7750904</v>
      </c>
      <c r="K17" s="11">
        <v>7750904</v>
      </c>
      <c r="L17" s="11" t="s">
        <v>23</v>
      </c>
    </row>
    <row r="18" spans="1:12" ht="39.75" customHeight="1">
      <c r="A18" s="9">
        <v>1120</v>
      </c>
      <c r="B18" s="10" t="s">
        <v>29</v>
      </c>
      <c r="C18" s="9" t="s">
        <v>30</v>
      </c>
      <c r="D18" s="11">
        <f>SUM(D19)</f>
        <v>227610000</v>
      </c>
      <c r="E18" s="11">
        <f>SUM(E19)</f>
        <v>227610000</v>
      </c>
      <c r="F18" s="11" t="s">
        <v>23</v>
      </c>
      <c r="G18" s="11">
        <f>SUM(G19)</f>
        <v>227610000</v>
      </c>
      <c r="H18" s="11">
        <f>SUM(H19)</f>
        <v>227610000</v>
      </c>
      <c r="I18" s="11" t="s">
        <v>23</v>
      </c>
      <c r="J18" s="11">
        <f>SUM(J19)</f>
        <v>36948814</v>
      </c>
      <c r="K18" s="11">
        <f>SUM(K19)</f>
        <v>36948814</v>
      </c>
      <c r="L18" s="11" t="s">
        <v>23</v>
      </c>
    </row>
    <row r="19" spans="1:12" ht="39.75" customHeight="1">
      <c r="A19" s="9">
        <v>1121</v>
      </c>
      <c r="B19" s="10" t="s">
        <v>31</v>
      </c>
      <c r="C19" s="9"/>
      <c r="D19" s="11">
        <f>SUM(E19,F19)</f>
        <v>227610000</v>
      </c>
      <c r="E19" s="11">
        <v>227610000</v>
      </c>
      <c r="F19" s="11" t="s">
        <v>23</v>
      </c>
      <c r="G19" s="11">
        <f>SUM(H19,I19)</f>
        <v>227610000</v>
      </c>
      <c r="H19" s="11">
        <v>227610000</v>
      </c>
      <c r="I19" s="11" t="s">
        <v>23</v>
      </c>
      <c r="J19" s="11">
        <f>SUM(K19,L19)</f>
        <v>36948814</v>
      </c>
      <c r="K19" s="11">
        <v>36948814</v>
      </c>
      <c r="L19" s="11" t="s">
        <v>23</v>
      </c>
    </row>
    <row r="20" spans="1:12" ht="39.75" customHeight="1">
      <c r="A20" s="9">
        <v>1130</v>
      </c>
      <c r="B20" s="10" t="s">
        <v>32</v>
      </c>
      <c r="C20" s="9" t="s">
        <v>33</v>
      </c>
      <c r="D20" s="11">
        <f>SUM(D21:D39)</f>
        <v>22297400</v>
      </c>
      <c r="E20" s="11">
        <f>SUM(E21:E39)</f>
        <v>22297400</v>
      </c>
      <c r="F20" s="11" t="s">
        <v>23</v>
      </c>
      <c r="G20" s="11">
        <f>SUM(G21:G39)</f>
        <v>22297400</v>
      </c>
      <c r="H20" s="11">
        <f>SUM(H21:H39)</f>
        <v>22297400</v>
      </c>
      <c r="I20" s="11" t="s">
        <v>23</v>
      </c>
      <c r="J20" s="11">
        <f>SUM(J21:J39)</f>
        <v>3044076</v>
      </c>
      <c r="K20" s="11">
        <f>SUM(K21:K39)</f>
        <v>3044076</v>
      </c>
      <c r="L20" s="11" t="s">
        <v>23</v>
      </c>
    </row>
    <row r="21" spans="1:12" ht="39.75" customHeight="1">
      <c r="A21" s="9">
        <v>11301</v>
      </c>
      <c r="B21" s="10" t="s">
        <v>34</v>
      </c>
      <c r="C21" s="9"/>
      <c r="D21" s="11">
        <f aca="true" t="shared" si="1" ref="D21:D39">SUM(E21,F21)</f>
        <v>795000</v>
      </c>
      <c r="E21" s="11">
        <v>795000</v>
      </c>
      <c r="F21" s="11" t="s">
        <v>23</v>
      </c>
      <c r="G21" s="11">
        <f aca="true" t="shared" si="2" ref="G21:G39">SUM(H21,I21)</f>
        <v>795000</v>
      </c>
      <c r="H21" s="11">
        <v>795000</v>
      </c>
      <c r="I21" s="11" t="s">
        <v>23</v>
      </c>
      <c r="J21" s="11">
        <f aca="true" t="shared" si="3" ref="J21:J39">SUM(K21,L21)</f>
        <v>117000</v>
      </c>
      <c r="K21" s="11">
        <v>117000</v>
      </c>
      <c r="L21" s="11" t="s">
        <v>23</v>
      </c>
    </row>
    <row r="22" spans="1:12" ht="39.75" customHeight="1">
      <c r="A22" s="9">
        <v>11302</v>
      </c>
      <c r="B22" s="10" t="s">
        <v>35</v>
      </c>
      <c r="C22" s="9"/>
      <c r="D22" s="11">
        <f t="shared" si="1"/>
        <v>39000</v>
      </c>
      <c r="E22" s="11">
        <v>39000</v>
      </c>
      <c r="F22" s="11" t="s">
        <v>23</v>
      </c>
      <c r="G22" s="11">
        <f t="shared" si="2"/>
        <v>39000</v>
      </c>
      <c r="H22" s="11">
        <v>39000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75" customHeight="1">
      <c r="A23" s="9">
        <v>11303</v>
      </c>
      <c r="B23" s="10" t="s">
        <v>36</v>
      </c>
      <c r="C23" s="9"/>
      <c r="D23" s="11">
        <f t="shared" si="1"/>
        <v>30000</v>
      </c>
      <c r="E23" s="11">
        <v>30000</v>
      </c>
      <c r="F23" s="11" t="s">
        <v>23</v>
      </c>
      <c r="G23" s="11">
        <f t="shared" si="2"/>
        <v>30000</v>
      </c>
      <c r="H23" s="11">
        <v>30000</v>
      </c>
      <c r="I23" s="11" t="s">
        <v>23</v>
      </c>
      <c r="J23" s="11">
        <f t="shared" si="3"/>
        <v>210000</v>
      </c>
      <c r="K23" s="11">
        <v>210000</v>
      </c>
      <c r="L23" s="11" t="s">
        <v>23</v>
      </c>
    </row>
    <row r="24" spans="1:12" ht="39.75" customHeight="1">
      <c r="A24" s="9">
        <v>11304</v>
      </c>
      <c r="B24" s="10" t="s">
        <v>37</v>
      </c>
      <c r="C24" s="9"/>
      <c r="D24" s="11">
        <f t="shared" si="1"/>
        <v>3600000</v>
      </c>
      <c r="E24" s="11">
        <v>3600000</v>
      </c>
      <c r="F24" s="11" t="s">
        <v>23</v>
      </c>
      <c r="G24" s="11">
        <f t="shared" si="2"/>
        <v>3600000</v>
      </c>
      <c r="H24" s="11">
        <v>3600000</v>
      </c>
      <c r="I24" s="11" t="s">
        <v>23</v>
      </c>
      <c r="J24" s="11">
        <f t="shared" si="3"/>
        <v>750000</v>
      </c>
      <c r="K24" s="11">
        <v>750000</v>
      </c>
      <c r="L24" s="11" t="s">
        <v>23</v>
      </c>
    </row>
    <row r="25" spans="1:12" ht="39.75" customHeight="1">
      <c r="A25" s="9">
        <v>11305</v>
      </c>
      <c r="B25" s="10" t="s">
        <v>38</v>
      </c>
      <c r="C25" s="9"/>
      <c r="D25" s="11">
        <f t="shared" si="1"/>
        <v>720000</v>
      </c>
      <c r="E25" s="11">
        <v>720000</v>
      </c>
      <c r="F25" s="11" t="s">
        <v>23</v>
      </c>
      <c r="G25" s="11">
        <f t="shared" si="2"/>
        <v>720000</v>
      </c>
      <c r="H25" s="11">
        <v>720000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.75" customHeight="1">
      <c r="A26" s="9">
        <v>11306</v>
      </c>
      <c r="B26" s="10" t="s">
        <v>39</v>
      </c>
      <c r="C26" s="9"/>
      <c r="D26" s="11">
        <f t="shared" si="1"/>
        <v>500000</v>
      </c>
      <c r="E26" s="11">
        <v>500000</v>
      </c>
      <c r="F26" s="11" t="s">
        <v>23</v>
      </c>
      <c r="G26" s="11">
        <f t="shared" si="2"/>
        <v>500000</v>
      </c>
      <c r="H26" s="11">
        <v>500000</v>
      </c>
      <c r="I26" s="11" t="s">
        <v>23</v>
      </c>
      <c r="J26" s="11">
        <f t="shared" si="3"/>
        <v>100000</v>
      </c>
      <c r="K26" s="11">
        <v>100000</v>
      </c>
      <c r="L26" s="11" t="s">
        <v>23</v>
      </c>
    </row>
    <row r="27" spans="1:12" ht="39.75" customHeight="1">
      <c r="A27" s="9">
        <v>11307</v>
      </c>
      <c r="B27" s="10" t="s">
        <v>40</v>
      </c>
      <c r="C27" s="9"/>
      <c r="D27" s="11">
        <f t="shared" si="1"/>
        <v>9888800</v>
      </c>
      <c r="E27" s="11">
        <v>9888800</v>
      </c>
      <c r="F27" s="11" t="s">
        <v>23</v>
      </c>
      <c r="G27" s="11">
        <f t="shared" si="2"/>
        <v>9888800</v>
      </c>
      <c r="H27" s="11">
        <v>9888800</v>
      </c>
      <c r="I27" s="11" t="s">
        <v>23</v>
      </c>
      <c r="J27" s="11">
        <f t="shared" si="3"/>
        <v>1430976</v>
      </c>
      <c r="K27" s="11">
        <v>1430976</v>
      </c>
      <c r="L27" s="11" t="s">
        <v>23</v>
      </c>
    </row>
    <row r="28" spans="1:12" ht="39.75" customHeight="1">
      <c r="A28" s="9">
        <v>11308</v>
      </c>
      <c r="B28" s="10" t="s">
        <v>41</v>
      </c>
      <c r="C28" s="9"/>
      <c r="D28" s="11">
        <f t="shared" si="1"/>
        <v>958100</v>
      </c>
      <c r="E28" s="11">
        <v>958100</v>
      </c>
      <c r="F28" s="11" t="s">
        <v>23</v>
      </c>
      <c r="G28" s="11">
        <f t="shared" si="2"/>
        <v>958100</v>
      </c>
      <c r="H28" s="11">
        <v>958100</v>
      </c>
      <c r="I28" s="11" t="s">
        <v>23</v>
      </c>
      <c r="J28" s="11">
        <f t="shared" si="3"/>
        <v>3000</v>
      </c>
      <c r="K28" s="11">
        <v>3000</v>
      </c>
      <c r="L28" s="11" t="s">
        <v>23</v>
      </c>
    </row>
    <row r="29" spans="1:12" ht="39.75" customHeight="1">
      <c r="A29" s="9">
        <v>11309</v>
      </c>
      <c r="B29" s="10" t="s">
        <v>42</v>
      </c>
      <c r="C29" s="9"/>
      <c r="D29" s="11">
        <f t="shared" si="1"/>
        <v>70000</v>
      </c>
      <c r="E29" s="11">
        <v>70000</v>
      </c>
      <c r="F29" s="11" t="s">
        <v>23</v>
      </c>
      <c r="G29" s="11">
        <f t="shared" si="2"/>
        <v>70000</v>
      </c>
      <c r="H29" s="11">
        <v>70000</v>
      </c>
      <c r="I29" s="11" t="s">
        <v>23</v>
      </c>
      <c r="J29" s="11">
        <f t="shared" si="3"/>
        <v>0</v>
      </c>
      <c r="K29" s="11">
        <v>0</v>
      </c>
      <c r="L29" s="11" t="s">
        <v>23</v>
      </c>
    </row>
    <row r="30" spans="1:12" ht="39.75" customHeight="1">
      <c r="A30" s="9">
        <v>11310</v>
      </c>
      <c r="B30" s="10" t="s">
        <v>43</v>
      </c>
      <c r="C30" s="9"/>
      <c r="D30" s="11">
        <f t="shared" si="1"/>
        <v>532000</v>
      </c>
      <c r="E30" s="11">
        <v>532000</v>
      </c>
      <c r="F30" s="11" t="s">
        <v>23</v>
      </c>
      <c r="G30" s="11">
        <f t="shared" si="2"/>
        <v>532000</v>
      </c>
      <c r="H30" s="11">
        <v>532000</v>
      </c>
      <c r="I30" s="11" t="s">
        <v>23</v>
      </c>
      <c r="J30" s="11">
        <f t="shared" si="3"/>
        <v>69000</v>
      </c>
      <c r="K30" s="11">
        <v>69000</v>
      </c>
      <c r="L30" s="11" t="s">
        <v>23</v>
      </c>
    </row>
    <row r="31" spans="1:12" ht="39.75" customHeight="1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75" customHeight="1">
      <c r="A32" s="9">
        <v>11312</v>
      </c>
      <c r="B32" s="10" t="s">
        <v>45</v>
      </c>
      <c r="C32" s="9"/>
      <c r="D32" s="11">
        <f t="shared" si="1"/>
        <v>5134500</v>
      </c>
      <c r="E32" s="11">
        <v>5134500</v>
      </c>
      <c r="F32" s="11" t="s">
        <v>23</v>
      </c>
      <c r="G32" s="11">
        <f t="shared" si="2"/>
        <v>5134500</v>
      </c>
      <c r="H32" s="11">
        <v>5134500</v>
      </c>
      <c r="I32" s="11" t="s">
        <v>23</v>
      </c>
      <c r="J32" s="11">
        <f t="shared" si="3"/>
        <v>364100</v>
      </c>
      <c r="K32" s="11">
        <v>364100</v>
      </c>
      <c r="L32" s="11" t="s">
        <v>23</v>
      </c>
    </row>
    <row r="33" spans="1:12" ht="39.75" customHeight="1">
      <c r="A33" s="9">
        <v>11313</v>
      </c>
      <c r="B33" s="10" t="s">
        <v>46</v>
      </c>
      <c r="C33" s="9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9.75" customHeight="1">
      <c r="A34" s="9">
        <v>11314</v>
      </c>
      <c r="B34" s="10" t="s">
        <v>47</v>
      </c>
      <c r="C34" s="9"/>
      <c r="D34" s="11">
        <f t="shared" si="1"/>
        <v>30000</v>
      </c>
      <c r="E34" s="11">
        <v>30000</v>
      </c>
      <c r="F34" s="11" t="s">
        <v>23</v>
      </c>
      <c r="G34" s="11">
        <f t="shared" si="2"/>
        <v>30000</v>
      </c>
      <c r="H34" s="11">
        <v>30000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75" customHeight="1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75" customHeight="1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75" customHeight="1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75" customHeight="1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75" customHeight="1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75" customHeight="1">
      <c r="A40" s="9">
        <v>1140</v>
      </c>
      <c r="B40" s="10" t="s">
        <v>53</v>
      </c>
      <c r="C40" s="9" t="s">
        <v>54</v>
      </c>
      <c r="D40" s="11">
        <f>SUM(D41,D42)</f>
        <v>7000000</v>
      </c>
      <c r="E40" s="11">
        <f>SUM(E41,E42)</f>
        <v>7000000</v>
      </c>
      <c r="F40" s="11" t="s">
        <v>23</v>
      </c>
      <c r="G40" s="11">
        <f>SUM(G41,G42)</f>
        <v>7000000</v>
      </c>
      <c r="H40" s="11">
        <f>SUM(H41,H42)</f>
        <v>7000000</v>
      </c>
      <c r="I40" s="11" t="s">
        <v>23</v>
      </c>
      <c r="J40" s="11">
        <f>SUM(J41,J42)</f>
        <v>2757400</v>
      </c>
      <c r="K40" s="11">
        <f>SUM(K41,K42)</f>
        <v>2757400</v>
      </c>
      <c r="L40" s="11" t="s">
        <v>23</v>
      </c>
    </row>
    <row r="41" spans="1:12" ht="39.75" customHeight="1">
      <c r="A41" s="9">
        <v>1141</v>
      </c>
      <c r="B41" s="10" t="s">
        <v>55</v>
      </c>
      <c r="C41" s="9"/>
      <c r="D41" s="11">
        <f>SUM(E41,F41)</f>
        <v>3000000</v>
      </c>
      <c r="E41" s="11">
        <v>3000000</v>
      </c>
      <c r="F41" s="11" t="s">
        <v>23</v>
      </c>
      <c r="G41" s="11">
        <f>SUM(H41,I41)</f>
        <v>3000000</v>
      </c>
      <c r="H41" s="11">
        <v>3000000</v>
      </c>
      <c r="I41" s="11" t="s">
        <v>23</v>
      </c>
      <c r="J41" s="11">
        <f>SUM(K41,L41)</f>
        <v>1047000</v>
      </c>
      <c r="K41" s="11">
        <v>1047000</v>
      </c>
      <c r="L41" s="11" t="s">
        <v>23</v>
      </c>
    </row>
    <row r="42" spans="1:12" ht="39.75" customHeight="1">
      <c r="A42" s="9">
        <v>1142</v>
      </c>
      <c r="B42" s="10" t="s">
        <v>56</v>
      </c>
      <c r="C42" s="9"/>
      <c r="D42" s="11">
        <f>SUM(E42,F42)</f>
        <v>4000000</v>
      </c>
      <c r="E42" s="11">
        <v>4000000</v>
      </c>
      <c r="F42" s="11" t="s">
        <v>23</v>
      </c>
      <c r="G42" s="11">
        <f>SUM(H42,I42)</f>
        <v>4000000</v>
      </c>
      <c r="H42" s="11">
        <v>4000000</v>
      </c>
      <c r="I42" s="11" t="s">
        <v>23</v>
      </c>
      <c r="J42" s="11">
        <f>SUM(K42,L42)</f>
        <v>1710400</v>
      </c>
      <c r="K42" s="11">
        <v>1710400</v>
      </c>
      <c r="L42" s="11" t="s">
        <v>23</v>
      </c>
    </row>
    <row r="43" spans="1:12" ht="39.75" customHeight="1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75" customHeight="1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75" customHeight="1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75" customHeight="1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75" customHeight="1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75" customHeight="1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75" customHeight="1">
      <c r="A49" s="9">
        <v>1200</v>
      </c>
      <c r="B49" s="10" t="s">
        <v>64</v>
      </c>
      <c r="C49" s="9" t="s">
        <v>65</v>
      </c>
      <c r="D49" s="11">
        <f aca="true" t="shared" si="4" ref="D49:L49">SUM(D50,D52,D54,D56,D58,D65)</f>
        <v>1507354700</v>
      </c>
      <c r="E49" s="11">
        <f t="shared" si="4"/>
        <v>1323937900</v>
      </c>
      <c r="F49" s="11">
        <f t="shared" si="4"/>
        <v>183416800</v>
      </c>
      <c r="G49" s="11">
        <f t="shared" si="4"/>
        <v>1507354700</v>
      </c>
      <c r="H49" s="11">
        <f t="shared" si="4"/>
        <v>1323937900</v>
      </c>
      <c r="I49" s="11">
        <f t="shared" si="4"/>
        <v>183416800</v>
      </c>
      <c r="J49" s="11">
        <f t="shared" si="4"/>
        <v>389686200</v>
      </c>
      <c r="K49" s="11">
        <f t="shared" si="4"/>
        <v>330984700</v>
      </c>
      <c r="L49" s="11">
        <f t="shared" si="4"/>
        <v>58701500</v>
      </c>
    </row>
    <row r="50" spans="1:12" ht="39.75" customHeight="1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75" customHeight="1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75" customHeight="1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75" customHeight="1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75" customHeight="1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75" customHeight="1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75" customHeight="1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75" customHeight="1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75" customHeight="1">
      <c r="A58" s="9">
        <v>1250</v>
      </c>
      <c r="B58" s="10" t="s">
        <v>78</v>
      </c>
      <c r="C58" s="9" t="s">
        <v>79</v>
      </c>
      <c r="D58" s="11">
        <f>SUM(D59,D60,D63,D64)</f>
        <v>1323937900</v>
      </c>
      <c r="E58" s="11">
        <f>SUM(E59,E60,E63,E64)</f>
        <v>1323937900</v>
      </c>
      <c r="F58" s="11" t="s">
        <v>23</v>
      </c>
      <c r="G58" s="11">
        <f>SUM(G59,G60,G63,G64)</f>
        <v>1323937900</v>
      </c>
      <c r="H58" s="11">
        <f>SUM(H59,H60,H63,H64)</f>
        <v>1323937900</v>
      </c>
      <c r="I58" s="11" t="s">
        <v>23</v>
      </c>
      <c r="J58" s="11">
        <f>SUM(J59,J60,J63,J64)</f>
        <v>330984700</v>
      </c>
      <c r="K58" s="11">
        <f>SUM(K59,K60,K63,K64)</f>
        <v>330984700</v>
      </c>
      <c r="L58" s="11" t="s">
        <v>23</v>
      </c>
    </row>
    <row r="59" spans="1:12" ht="39.75" customHeight="1">
      <c r="A59" s="9">
        <v>1251</v>
      </c>
      <c r="B59" s="10" t="s">
        <v>80</v>
      </c>
      <c r="C59" s="9"/>
      <c r="D59" s="11">
        <f>SUM(E59,F59)</f>
        <v>1323937900</v>
      </c>
      <c r="E59" s="11">
        <v>1323937900</v>
      </c>
      <c r="F59" s="11" t="s">
        <v>23</v>
      </c>
      <c r="G59" s="11">
        <f>SUM(H59,I59)</f>
        <v>1323937900</v>
      </c>
      <c r="H59" s="11">
        <v>1323937900</v>
      </c>
      <c r="I59" s="11" t="s">
        <v>23</v>
      </c>
      <c r="J59" s="11">
        <f>SUM(K59,L59)</f>
        <v>330984700</v>
      </c>
      <c r="K59" s="11">
        <v>330984700</v>
      </c>
      <c r="L59" s="11" t="s">
        <v>23</v>
      </c>
    </row>
    <row r="60" spans="1:12" ht="39.75" customHeight="1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75" customHeight="1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75" customHeight="1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customHeight="1">
      <c r="A63" s="9">
        <v>1255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0</v>
      </c>
      <c r="H63" s="11">
        <v>0</v>
      </c>
      <c r="I63" s="11" t="s">
        <v>23</v>
      </c>
      <c r="J63" s="11">
        <f>SUM(K63,L63)</f>
        <v>0</v>
      </c>
      <c r="K63" s="11">
        <v>0</v>
      </c>
      <c r="L63" s="11" t="s">
        <v>23</v>
      </c>
    </row>
    <row r="64" spans="1:12" ht="39.75" customHeight="1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75" customHeight="1">
      <c r="A65" s="9">
        <v>1260</v>
      </c>
      <c r="B65" s="10" t="s">
        <v>86</v>
      </c>
      <c r="C65" s="9" t="s">
        <v>87</v>
      </c>
      <c r="D65" s="11">
        <f>SUM(D66,D67)</f>
        <v>183416800</v>
      </c>
      <c r="E65" s="11" t="s">
        <v>23</v>
      </c>
      <c r="F65" s="11">
        <f>SUM(F66,F67)</f>
        <v>183416800</v>
      </c>
      <c r="G65" s="11">
        <f>SUM(G66,G67)</f>
        <v>183416800</v>
      </c>
      <c r="H65" s="11" t="s">
        <v>23</v>
      </c>
      <c r="I65" s="11">
        <f>SUM(I66,I67)</f>
        <v>183416800</v>
      </c>
      <c r="J65" s="11">
        <f>SUM(J66,J67)</f>
        <v>58701500</v>
      </c>
      <c r="K65" s="11" t="s">
        <v>23</v>
      </c>
      <c r="L65" s="11">
        <f>SUM(L66,L67)</f>
        <v>58701500</v>
      </c>
    </row>
    <row r="66" spans="1:12" ht="39.75" customHeight="1">
      <c r="A66" s="9">
        <v>1261</v>
      </c>
      <c r="B66" s="10" t="s">
        <v>88</v>
      </c>
      <c r="C66" s="9"/>
      <c r="D66" s="11">
        <f>SUM(E66,F66)</f>
        <v>183416800</v>
      </c>
      <c r="E66" s="11" t="s">
        <v>23</v>
      </c>
      <c r="F66" s="11">
        <v>183416800</v>
      </c>
      <c r="G66" s="11">
        <f>SUM(H66,I66)</f>
        <v>183416800</v>
      </c>
      <c r="H66" s="11" t="s">
        <v>23</v>
      </c>
      <c r="I66" s="11">
        <v>183416800</v>
      </c>
      <c r="J66" s="11">
        <f>SUM(K66,L66)</f>
        <v>58701500</v>
      </c>
      <c r="K66" s="11" t="s">
        <v>23</v>
      </c>
      <c r="L66" s="11">
        <v>58701500</v>
      </c>
    </row>
    <row r="67" spans="1:12" ht="39.75" customHeight="1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75" customHeight="1">
      <c r="A68" s="9">
        <v>1300</v>
      </c>
      <c r="B68" s="10" t="s">
        <v>90</v>
      </c>
      <c r="C68" s="9" t="s">
        <v>91</v>
      </c>
      <c r="D68" s="11">
        <f aca="true" t="shared" si="5" ref="D68:L68">SUM(D69,D71,D73,D78,D82,D106,D109,D112,D115)</f>
        <v>174374687</v>
      </c>
      <c r="E68" s="11">
        <f t="shared" si="5"/>
        <v>174374687</v>
      </c>
      <c r="F68" s="11">
        <f t="shared" si="5"/>
        <v>0</v>
      </c>
      <c r="G68" s="11">
        <f t="shared" si="5"/>
        <v>174374687</v>
      </c>
      <c r="H68" s="11">
        <f t="shared" si="5"/>
        <v>174374687</v>
      </c>
      <c r="I68" s="11">
        <f t="shared" si="5"/>
        <v>1500000</v>
      </c>
      <c r="J68" s="11">
        <f t="shared" si="5"/>
        <v>20996883.1</v>
      </c>
      <c r="K68" s="11">
        <f t="shared" si="5"/>
        <v>19715883.1</v>
      </c>
      <c r="L68" s="11">
        <f t="shared" si="5"/>
        <v>1281000</v>
      </c>
    </row>
    <row r="69" spans="1:12" ht="39.75" customHeight="1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75" customHeight="1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75" customHeight="1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75" customHeight="1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75" customHeight="1">
      <c r="A73" s="9">
        <v>1330</v>
      </c>
      <c r="B73" s="10" t="s">
        <v>98</v>
      </c>
      <c r="C73" s="9" t="s">
        <v>99</v>
      </c>
      <c r="D73" s="11">
        <f>SUM(D74:D77)</f>
        <v>50458100</v>
      </c>
      <c r="E73" s="11">
        <f>SUM(E74:E77)</f>
        <v>50458100</v>
      </c>
      <c r="F73" s="11" t="s">
        <v>23</v>
      </c>
      <c r="G73" s="11">
        <f>SUM(G74:G77)</f>
        <v>50458100</v>
      </c>
      <c r="H73" s="11">
        <f>SUM(H74:H77)</f>
        <v>50458100</v>
      </c>
      <c r="I73" s="11" t="s">
        <v>23</v>
      </c>
      <c r="J73" s="11">
        <f>SUM(J74:J77)</f>
        <v>5017231</v>
      </c>
      <c r="K73" s="11">
        <f>SUM(K74:K77)</f>
        <v>5017231</v>
      </c>
      <c r="L73" s="11" t="s">
        <v>23</v>
      </c>
    </row>
    <row r="74" spans="1:12" ht="39.75" customHeight="1">
      <c r="A74" s="9">
        <v>1331</v>
      </c>
      <c r="B74" s="10" t="s">
        <v>100</v>
      </c>
      <c r="C74" s="9"/>
      <c r="D74" s="11">
        <f>SUM(E74,F74)</f>
        <v>33632300</v>
      </c>
      <c r="E74" s="11">
        <v>33632300</v>
      </c>
      <c r="F74" s="11" t="s">
        <v>23</v>
      </c>
      <c r="G74" s="11">
        <f>SUM(H74,I74)</f>
        <v>33632300</v>
      </c>
      <c r="H74" s="11">
        <v>33632300</v>
      </c>
      <c r="I74" s="11" t="s">
        <v>23</v>
      </c>
      <c r="J74" s="11">
        <f>SUM(K74,L74)</f>
        <v>2985081</v>
      </c>
      <c r="K74" s="11">
        <v>2985081</v>
      </c>
      <c r="L74" s="11" t="s">
        <v>23</v>
      </c>
    </row>
    <row r="75" spans="1:12" ht="39.75" customHeight="1">
      <c r="A75" s="9">
        <v>1332</v>
      </c>
      <c r="B75" s="10" t="s">
        <v>101</v>
      </c>
      <c r="C75" s="9"/>
      <c r="D75" s="11">
        <f>SUM(E75,F75)</f>
        <v>10847000</v>
      </c>
      <c r="E75" s="11">
        <v>10847000</v>
      </c>
      <c r="F75" s="11" t="s">
        <v>23</v>
      </c>
      <c r="G75" s="11">
        <f>SUM(H75,I75)</f>
        <v>10847000</v>
      </c>
      <c r="H75" s="11">
        <v>10847000</v>
      </c>
      <c r="I75" s="11" t="s">
        <v>23</v>
      </c>
      <c r="J75" s="11">
        <f>SUM(K75,L75)</f>
        <v>1590650</v>
      </c>
      <c r="K75" s="11">
        <v>1590650</v>
      </c>
      <c r="L75" s="11" t="s">
        <v>23</v>
      </c>
    </row>
    <row r="76" spans="1:12" ht="39.75" customHeight="1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1334</v>
      </c>
      <c r="B77" s="10" t="s">
        <v>103</v>
      </c>
      <c r="C77" s="9"/>
      <c r="D77" s="11">
        <f>SUM(E77,F77)</f>
        <v>5978800</v>
      </c>
      <c r="E77" s="11">
        <v>5978800</v>
      </c>
      <c r="F77" s="11" t="s">
        <v>23</v>
      </c>
      <c r="G77" s="11">
        <f>SUM(H77,I77)</f>
        <v>5978800</v>
      </c>
      <c r="H77" s="11">
        <v>5978800</v>
      </c>
      <c r="I77" s="11" t="s">
        <v>23</v>
      </c>
      <c r="J77" s="11">
        <f>SUM(K77,L77)</f>
        <v>441500</v>
      </c>
      <c r="K77" s="11">
        <v>441500</v>
      </c>
      <c r="L77" s="11" t="s">
        <v>23</v>
      </c>
    </row>
    <row r="78" spans="1:12" ht="39.75" customHeight="1">
      <c r="A78" s="9">
        <v>1340</v>
      </c>
      <c r="B78" s="10" t="s">
        <v>104</v>
      </c>
      <c r="C78" s="9" t="s">
        <v>105</v>
      </c>
      <c r="D78" s="11">
        <f>SUM(D79,D80,D81)</f>
        <v>6075087</v>
      </c>
      <c r="E78" s="11">
        <f>SUM(E79,E80,E81)</f>
        <v>6075087</v>
      </c>
      <c r="F78" s="11" t="s">
        <v>23</v>
      </c>
      <c r="G78" s="11">
        <f>SUM(G79,G80,G81)</f>
        <v>6075087</v>
      </c>
      <c r="H78" s="11">
        <f>SUM(H79,H80,H81)</f>
        <v>6075087</v>
      </c>
      <c r="I78" s="11" t="s">
        <v>23</v>
      </c>
      <c r="J78" s="11">
        <f>SUM(J79,J80,J81)</f>
        <v>2996714.1</v>
      </c>
      <c r="K78" s="11">
        <f>SUM(K79,K80,K81)</f>
        <v>2996714.1</v>
      </c>
      <c r="L78" s="11" t="s">
        <v>23</v>
      </c>
    </row>
    <row r="79" spans="1:12" ht="39.75" customHeight="1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75" customHeight="1">
      <c r="A80" s="9">
        <v>1342</v>
      </c>
      <c r="B80" s="10" t="s">
        <v>107</v>
      </c>
      <c r="C80" s="9"/>
      <c r="D80" s="11">
        <f>SUM(E80,F80)</f>
        <v>3675087</v>
      </c>
      <c r="E80" s="11">
        <v>3675087</v>
      </c>
      <c r="F80" s="11" t="s">
        <v>23</v>
      </c>
      <c r="G80" s="11">
        <f>SUM(H80,I80)</f>
        <v>3675087</v>
      </c>
      <c r="H80" s="11">
        <v>3675087</v>
      </c>
      <c r="I80" s="11" t="s">
        <v>23</v>
      </c>
      <c r="J80" s="11">
        <f>SUM(K80,L80)</f>
        <v>476687</v>
      </c>
      <c r="K80" s="11">
        <v>476687</v>
      </c>
      <c r="L80" s="11" t="s">
        <v>23</v>
      </c>
    </row>
    <row r="81" spans="1:12" ht="39.75" customHeight="1">
      <c r="A81" s="9">
        <v>1343</v>
      </c>
      <c r="B81" s="10" t="s">
        <v>108</v>
      </c>
      <c r="C81" s="9"/>
      <c r="D81" s="11">
        <f>SUM(E81,F81)</f>
        <v>2400000</v>
      </c>
      <c r="E81" s="11">
        <v>2400000</v>
      </c>
      <c r="F81" s="11" t="s">
        <v>23</v>
      </c>
      <c r="G81" s="11">
        <f>SUM(H81,I81)</f>
        <v>2400000</v>
      </c>
      <c r="H81" s="11">
        <v>2400000</v>
      </c>
      <c r="I81" s="11" t="s">
        <v>23</v>
      </c>
      <c r="J81" s="11">
        <f>SUM(K81,L81)</f>
        <v>2520027.1</v>
      </c>
      <c r="K81" s="11">
        <v>2520027.1</v>
      </c>
      <c r="L81" s="11" t="s">
        <v>23</v>
      </c>
    </row>
    <row r="82" spans="1:12" ht="39.75" customHeight="1">
      <c r="A82" s="9">
        <v>1350</v>
      </c>
      <c r="B82" s="10" t="s">
        <v>109</v>
      </c>
      <c r="C82" s="9" t="s">
        <v>110</v>
      </c>
      <c r="D82" s="11">
        <f>SUM(D83,D104,D105)</f>
        <v>117441500</v>
      </c>
      <c r="E82" s="11">
        <f>SUM(E83,E104,E105)</f>
        <v>117441500</v>
      </c>
      <c r="F82" s="11" t="s">
        <v>23</v>
      </c>
      <c r="G82" s="11">
        <f>SUM(G83,G104,G105)</f>
        <v>117441500</v>
      </c>
      <c r="H82" s="11">
        <f>SUM(H83,H104,H105)</f>
        <v>117441500</v>
      </c>
      <c r="I82" s="11" t="s">
        <v>23</v>
      </c>
      <c r="J82" s="11">
        <f>SUM(J83,J104,J105)</f>
        <v>11566938</v>
      </c>
      <c r="K82" s="11">
        <f>SUM(K83,K104,K105)</f>
        <v>11566938</v>
      </c>
      <c r="L82" s="11" t="s">
        <v>23</v>
      </c>
    </row>
    <row r="83" spans="1:12" ht="39.75" customHeight="1">
      <c r="A83" s="9">
        <v>1351</v>
      </c>
      <c r="B83" s="10" t="s">
        <v>111</v>
      </c>
      <c r="C83" s="9"/>
      <c r="D83" s="11">
        <f>SUM(D84:D103)</f>
        <v>117441500</v>
      </c>
      <c r="E83" s="11">
        <f>SUM(E84:E103)</f>
        <v>117441500</v>
      </c>
      <c r="F83" s="11" t="s">
        <v>23</v>
      </c>
      <c r="G83" s="11">
        <f>SUM(G84:G103)</f>
        <v>117441500</v>
      </c>
      <c r="H83" s="11">
        <f>SUM(H84:H103)</f>
        <v>117441500</v>
      </c>
      <c r="I83" s="11" t="s">
        <v>23</v>
      </c>
      <c r="J83" s="11">
        <f>SUM(J84:J103)</f>
        <v>11566938</v>
      </c>
      <c r="K83" s="11">
        <f>SUM(K84:K103)</f>
        <v>11566938</v>
      </c>
      <c r="L83" s="11" t="s">
        <v>23</v>
      </c>
    </row>
    <row r="84" spans="1:12" ht="39.75" customHeight="1">
      <c r="A84" s="9">
        <v>13501</v>
      </c>
      <c r="B84" s="10" t="s">
        <v>112</v>
      </c>
      <c r="C84" s="9"/>
      <c r="D84" s="11">
        <f aca="true" t="shared" si="6" ref="D84:D105">SUM(E84,F84)</f>
        <v>81341500</v>
      </c>
      <c r="E84" s="11">
        <v>81341500</v>
      </c>
      <c r="F84" s="11" t="s">
        <v>23</v>
      </c>
      <c r="G84" s="11">
        <f aca="true" t="shared" si="7" ref="G84:G105">SUM(H84,I84)</f>
        <v>81341500</v>
      </c>
      <c r="H84" s="11">
        <v>81341500</v>
      </c>
      <c r="I84" s="11" t="s">
        <v>23</v>
      </c>
      <c r="J84" s="11">
        <f aca="true" t="shared" si="8" ref="J84:J105">SUM(K84,L84)</f>
        <v>4348700</v>
      </c>
      <c r="K84" s="11">
        <v>4348700</v>
      </c>
      <c r="L84" s="11" t="s">
        <v>23</v>
      </c>
    </row>
    <row r="85" spans="1:12" ht="39.75" customHeight="1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75" customHeight="1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75" customHeight="1">
      <c r="A87" s="9">
        <v>13504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1">
        <f t="shared" si="7"/>
        <v>0</v>
      </c>
      <c r="H87" s="11">
        <v>0</v>
      </c>
      <c r="I87" s="11" t="s">
        <v>23</v>
      </c>
      <c r="J87" s="11">
        <f t="shared" si="8"/>
        <v>0</v>
      </c>
      <c r="K87" s="11">
        <v>0</v>
      </c>
      <c r="L87" s="11" t="s">
        <v>23</v>
      </c>
    </row>
    <row r="88" spans="1:12" ht="39.75" customHeight="1">
      <c r="A88" s="9">
        <v>13505</v>
      </c>
      <c r="B88" s="10" t="s">
        <v>116</v>
      </c>
      <c r="C88" s="9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39.75" customHeight="1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75" customHeight="1">
      <c r="A90" s="9">
        <v>13507</v>
      </c>
      <c r="B90" s="10" t="s">
        <v>118</v>
      </c>
      <c r="C90" s="9"/>
      <c r="D90" s="11">
        <f t="shared" si="6"/>
        <v>36100000</v>
      </c>
      <c r="E90" s="11">
        <v>36100000</v>
      </c>
      <c r="F90" s="11" t="s">
        <v>23</v>
      </c>
      <c r="G90" s="11">
        <f t="shared" si="7"/>
        <v>36100000</v>
      </c>
      <c r="H90" s="11">
        <v>36100000</v>
      </c>
      <c r="I90" s="11" t="s">
        <v>23</v>
      </c>
      <c r="J90" s="11">
        <f t="shared" si="8"/>
        <v>4263538</v>
      </c>
      <c r="K90" s="11">
        <v>4263538</v>
      </c>
      <c r="L90" s="11" t="s">
        <v>23</v>
      </c>
    </row>
    <row r="91" spans="1:12" ht="39.75" customHeight="1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75" customHeight="1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75" customHeight="1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10600</v>
      </c>
      <c r="K93" s="11">
        <v>10600</v>
      </c>
      <c r="L93" s="11" t="s">
        <v>23</v>
      </c>
    </row>
    <row r="94" spans="1:12" ht="39.75" customHeight="1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75" customHeight="1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75" customHeight="1">
      <c r="A96" s="9">
        <v>13513</v>
      </c>
      <c r="B96" s="10" t="s">
        <v>124</v>
      </c>
      <c r="C96" s="9"/>
      <c r="D96" s="11">
        <f t="shared" si="6"/>
        <v>0</v>
      </c>
      <c r="E96" s="11">
        <v>0</v>
      </c>
      <c r="F96" s="11" t="s">
        <v>23</v>
      </c>
      <c r="G96" s="11">
        <f t="shared" si="7"/>
        <v>0</v>
      </c>
      <c r="H96" s="11">
        <v>0</v>
      </c>
      <c r="I96" s="11" t="s">
        <v>23</v>
      </c>
      <c r="J96" s="11">
        <f t="shared" si="8"/>
        <v>1846100</v>
      </c>
      <c r="K96" s="11">
        <v>1846100</v>
      </c>
      <c r="L96" s="11" t="s">
        <v>23</v>
      </c>
    </row>
    <row r="97" spans="1:12" ht="39.75" customHeight="1">
      <c r="A97" s="9">
        <v>13514</v>
      </c>
      <c r="B97" s="10" t="s">
        <v>125</v>
      </c>
      <c r="C97" s="9"/>
      <c r="D97" s="11">
        <f t="shared" si="6"/>
        <v>0</v>
      </c>
      <c r="E97" s="11">
        <v>0</v>
      </c>
      <c r="F97" s="11" t="s">
        <v>23</v>
      </c>
      <c r="G97" s="11">
        <f t="shared" si="7"/>
        <v>0</v>
      </c>
      <c r="H97" s="11">
        <v>0</v>
      </c>
      <c r="I97" s="11" t="s">
        <v>23</v>
      </c>
      <c r="J97" s="11">
        <f t="shared" si="8"/>
        <v>1098000</v>
      </c>
      <c r="K97" s="11">
        <v>1098000</v>
      </c>
      <c r="L97" s="11" t="s">
        <v>23</v>
      </c>
    </row>
    <row r="98" spans="1:12" ht="39.75" customHeight="1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75" customHeight="1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75" customHeight="1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75" customHeight="1">
      <c r="A101" s="9">
        <v>13518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75" customHeight="1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75" customHeight="1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39.75" customHeight="1">
      <c r="A104" s="9">
        <v>1352</v>
      </c>
      <c r="B104" s="10" t="s">
        <v>132</v>
      </c>
      <c r="C104" s="9"/>
      <c r="D104" s="11">
        <f t="shared" si="6"/>
        <v>0</v>
      </c>
      <c r="E104" s="11">
        <v>0</v>
      </c>
      <c r="F104" s="11" t="s">
        <v>23</v>
      </c>
      <c r="G104" s="11">
        <f t="shared" si="7"/>
        <v>0</v>
      </c>
      <c r="H104" s="11">
        <v>0</v>
      </c>
      <c r="I104" s="11" t="s">
        <v>23</v>
      </c>
      <c r="J104" s="11">
        <f t="shared" si="8"/>
        <v>0</v>
      </c>
      <c r="K104" s="11">
        <v>0</v>
      </c>
      <c r="L104" s="11" t="s">
        <v>23</v>
      </c>
    </row>
    <row r="105" spans="1:12" ht="39.75" customHeight="1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75" customHeight="1">
      <c r="A106" s="9">
        <v>1360</v>
      </c>
      <c r="B106" s="10" t="s">
        <v>134</v>
      </c>
      <c r="C106" s="9" t="s">
        <v>135</v>
      </c>
      <c r="D106" s="11">
        <f>SUM(D107,D108)</f>
        <v>400000</v>
      </c>
      <c r="E106" s="11">
        <f>SUM(E107,E108)</f>
        <v>400000</v>
      </c>
      <c r="F106" s="11" t="s">
        <v>23</v>
      </c>
      <c r="G106" s="11">
        <f>SUM(G107,G108)</f>
        <v>400000</v>
      </c>
      <c r="H106" s="11">
        <f>SUM(H107,H108)</f>
        <v>400000</v>
      </c>
      <c r="I106" s="11" t="s">
        <v>23</v>
      </c>
      <c r="J106" s="11">
        <f>SUM(J107,J108)</f>
        <v>0</v>
      </c>
      <c r="K106" s="11">
        <f>SUM(K107,K108)</f>
        <v>0</v>
      </c>
      <c r="L106" s="11" t="s">
        <v>23</v>
      </c>
    </row>
    <row r="107" spans="1:12" ht="39.75" customHeight="1">
      <c r="A107" s="9">
        <v>1361</v>
      </c>
      <c r="B107" s="10" t="s">
        <v>136</v>
      </c>
      <c r="C107" s="9"/>
      <c r="D107" s="11">
        <f>SUM(E107,F107)</f>
        <v>400000</v>
      </c>
      <c r="E107" s="11">
        <v>400000</v>
      </c>
      <c r="F107" s="11" t="s">
        <v>23</v>
      </c>
      <c r="G107" s="11">
        <f>SUM(H107,I107)</f>
        <v>400000</v>
      </c>
      <c r="H107" s="11">
        <v>400000</v>
      </c>
      <c r="I107" s="11" t="s">
        <v>23</v>
      </c>
      <c r="J107" s="11">
        <f>SUM(K107,L107)</f>
        <v>0</v>
      </c>
      <c r="K107" s="11">
        <v>0</v>
      </c>
      <c r="L107" s="11" t="s">
        <v>23</v>
      </c>
    </row>
    <row r="108" spans="1:12" ht="39.75" customHeight="1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75" customHeight="1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75" customHeight="1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75" customHeight="1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0</v>
      </c>
      <c r="H112" s="11" t="s">
        <v>23</v>
      </c>
      <c r="I112" s="11">
        <f>SUM(I113,I114)</f>
        <v>0</v>
      </c>
      <c r="J112" s="11">
        <f>SUM(J113,J114)</f>
        <v>0</v>
      </c>
      <c r="K112" s="11" t="s">
        <v>23</v>
      </c>
      <c r="L112" s="11">
        <f>SUM(L113,L114)</f>
        <v>0</v>
      </c>
    </row>
    <row r="113" spans="1:12" ht="39.75" customHeight="1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75" customHeight="1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9.75" customHeight="1">
      <c r="A115" s="9">
        <v>1390</v>
      </c>
      <c r="B115" s="10" t="s">
        <v>146</v>
      </c>
      <c r="C115" s="9" t="s">
        <v>147</v>
      </c>
      <c r="D115" s="11">
        <f>SUM(D116,D118)</f>
        <v>0</v>
      </c>
      <c r="E115" s="11">
        <f>SUM(E116:E118)</f>
        <v>0</v>
      </c>
      <c r="F115" s="11">
        <f>SUM(F116:F118)</f>
        <v>0</v>
      </c>
      <c r="G115" s="11">
        <f>SUM(G116,G118)</f>
        <v>0</v>
      </c>
      <c r="H115" s="11">
        <f>SUM(H116:H118)</f>
        <v>0</v>
      </c>
      <c r="I115" s="11">
        <f>SUM(I116:I118)</f>
        <v>1500000</v>
      </c>
      <c r="J115" s="11">
        <f>SUM(J116,J118)</f>
        <v>1416000</v>
      </c>
      <c r="K115" s="11">
        <f>SUM(K116:K118)</f>
        <v>135000</v>
      </c>
      <c r="L115" s="11">
        <f>SUM(L116:L118)</f>
        <v>1281000</v>
      </c>
    </row>
    <row r="116" spans="1:12" ht="39.75" customHeight="1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1281000</v>
      </c>
      <c r="K116" s="11" t="s">
        <v>23</v>
      </c>
      <c r="L116" s="11">
        <v>1281000</v>
      </c>
    </row>
    <row r="117" spans="1:12" ht="39.75" customHeight="1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1500000</v>
      </c>
      <c r="H117" s="11" t="s">
        <v>23</v>
      </c>
      <c r="I117" s="11">
        <v>1500000</v>
      </c>
      <c r="J117" s="11">
        <f>SUM(K117,L117)</f>
        <v>0</v>
      </c>
      <c r="K117" s="11" t="s">
        <v>23</v>
      </c>
      <c r="L117" s="11">
        <v>0</v>
      </c>
    </row>
    <row r="118" spans="1:12" ht="39.75" customHeight="1">
      <c r="A118" s="9">
        <v>1393</v>
      </c>
      <c r="B118" s="10" t="s">
        <v>150</v>
      </c>
      <c r="C118" s="9"/>
      <c r="D118" s="11">
        <f>SUM(E118,F118)</f>
        <v>0</v>
      </c>
      <c r="E118" s="11">
        <v>0</v>
      </c>
      <c r="F118" s="11">
        <v>0</v>
      </c>
      <c r="G118" s="11">
        <f>SUM(H118,I118)</f>
        <v>0</v>
      </c>
      <c r="H118" s="11">
        <v>0</v>
      </c>
      <c r="I118" s="11">
        <v>0</v>
      </c>
      <c r="J118" s="11">
        <f>SUM(K118,L118)</f>
        <v>135000</v>
      </c>
      <c r="K118" s="11">
        <v>135000</v>
      </c>
      <c r="L118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tabSelected="1" zoomScaleSheetLayoutView="100" zoomScalePageLayoutView="0" workbookViewId="0" topLeftCell="A1">
      <selection activeCell="C13" sqref="C13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75" customHeight="1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19.5" customHeight="1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75" customHeight="1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aca="true" t="shared" si="0" ref="F12:N12">SUM(F13,F47,F64,F93,F146,F166,F186,F215,F245,F276,F308)</f>
        <v>2204160391</v>
      </c>
      <c r="G12" s="11">
        <f t="shared" si="0"/>
        <v>1931363687</v>
      </c>
      <c r="H12" s="11">
        <f t="shared" si="0"/>
        <v>272796704</v>
      </c>
      <c r="I12" s="11">
        <f t="shared" si="0"/>
        <v>2204160391</v>
      </c>
      <c r="J12" s="11">
        <f t="shared" si="0"/>
        <v>1931363687</v>
      </c>
      <c r="K12" s="11">
        <f t="shared" si="0"/>
        <v>274296704</v>
      </c>
      <c r="L12" s="11">
        <f t="shared" si="0"/>
        <v>433650190.79999995</v>
      </c>
      <c r="M12" s="11">
        <f t="shared" si="0"/>
        <v>332501123.29999995</v>
      </c>
      <c r="N12" s="11">
        <f t="shared" si="0"/>
        <v>101149067.5</v>
      </c>
    </row>
    <row r="13" spans="1:14" ht="39.75" customHeight="1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aca="true" t="shared" si="1" ref="F13:N13">SUM(F15,F20,F24,F29,F32,F35,F38,F41)</f>
        <v>536512700</v>
      </c>
      <c r="G13" s="11">
        <f t="shared" si="1"/>
        <v>501374500</v>
      </c>
      <c r="H13" s="11">
        <f t="shared" si="1"/>
        <v>35138200</v>
      </c>
      <c r="I13" s="11">
        <f t="shared" si="1"/>
        <v>558910700</v>
      </c>
      <c r="J13" s="11">
        <f t="shared" si="1"/>
        <v>522272500</v>
      </c>
      <c r="K13" s="11">
        <f t="shared" si="1"/>
        <v>36638200</v>
      </c>
      <c r="L13" s="11">
        <f t="shared" si="1"/>
        <v>151091026</v>
      </c>
      <c r="M13" s="11">
        <f t="shared" si="1"/>
        <v>129191161</v>
      </c>
      <c r="N13" s="11">
        <f t="shared" si="1"/>
        <v>21899865</v>
      </c>
    </row>
    <row r="14" spans="1:14" ht="39.75" customHeight="1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75" customHeight="1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aca="true" t="shared" si="2" ref="F15:N15">SUM(F17:F19)</f>
        <v>500191400</v>
      </c>
      <c r="G15" s="11">
        <f t="shared" si="2"/>
        <v>473955500</v>
      </c>
      <c r="H15" s="11">
        <f t="shared" si="2"/>
        <v>26235900</v>
      </c>
      <c r="I15" s="11">
        <f t="shared" si="2"/>
        <v>504191400</v>
      </c>
      <c r="J15" s="11">
        <f t="shared" si="2"/>
        <v>477955500</v>
      </c>
      <c r="K15" s="11">
        <f t="shared" si="2"/>
        <v>26235900</v>
      </c>
      <c r="L15" s="11">
        <f t="shared" si="2"/>
        <v>140487487</v>
      </c>
      <c r="M15" s="11">
        <f t="shared" si="2"/>
        <v>126091092</v>
      </c>
      <c r="N15" s="11">
        <f t="shared" si="2"/>
        <v>14396395</v>
      </c>
    </row>
    <row r="16" spans="1:14" ht="39.75" customHeight="1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75" customHeight="1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500191400</v>
      </c>
      <c r="G17" s="11">
        <v>473955500</v>
      </c>
      <c r="H17" s="11">
        <v>26235900</v>
      </c>
      <c r="I17" s="11">
        <f>SUM(J17,K17)</f>
        <v>504191400</v>
      </c>
      <c r="J17" s="11">
        <v>477955500</v>
      </c>
      <c r="K17" s="11">
        <v>26235900</v>
      </c>
      <c r="L17" s="11">
        <f>SUM(M17,N17)</f>
        <v>140487487</v>
      </c>
      <c r="M17" s="11">
        <v>126091092</v>
      </c>
      <c r="N17" s="11">
        <v>14396395</v>
      </c>
    </row>
    <row r="18" spans="1:14" ht="39.75" customHeight="1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75" customHeight="1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75" customHeight="1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aca="true" t="shared" si="3" ref="F20:N20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75" customHeight="1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75" customHeight="1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customHeight="1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75" customHeight="1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aca="true" t="shared" si="4" ref="F24:N24">SUM(F26:F28)</f>
        <v>8160000</v>
      </c>
      <c r="G24" s="11">
        <f t="shared" si="4"/>
        <v>8160000</v>
      </c>
      <c r="H24" s="11">
        <f t="shared" si="4"/>
        <v>0</v>
      </c>
      <c r="I24" s="11">
        <f t="shared" si="4"/>
        <v>7658000</v>
      </c>
      <c r="J24" s="11">
        <f t="shared" si="4"/>
        <v>7658000</v>
      </c>
      <c r="K24" s="11">
        <f t="shared" si="4"/>
        <v>0</v>
      </c>
      <c r="L24" s="11">
        <f t="shared" si="4"/>
        <v>994039</v>
      </c>
      <c r="M24" s="11">
        <f t="shared" si="4"/>
        <v>994039</v>
      </c>
      <c r="N24" s="11">
        <f t="shared" si="4"/>
        <v>0</v>
      </c>
    </row>
    <row r="25" spans="1:14" ht="39.75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75" customHeight="1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customHeight="1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75" customHeight="1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8160000</v>
      </c>
      <c r="G28" s="11">
        <v>8160000</v>
      </c>
      <c r="H28" s="11">
        <v>0</v>
      </c>
      <c r="I28" s="11">
        <f>SUM(J28,K28)</f>
        <v>7658000</v>
      </c>
      <c r="J28" s="11">
        <v>7658000</v>
      </c>
      <c r="K28" s="11">
        <v>0</v>
      </c>
      <c r="L28" s="11">
        <f>SUM(M28,N28)</f>
        <v>994039</v>
      </c>
      <c r="M28" s="11">
        <v>994039</v>
      </c>
      <c r="N28" s="11">
        <v>0</v>
      </c>
    </row>
    <row r="29" spans="1:14" ht="39.75" customHeight="1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aca="true" t="shared" si="5" ref="F29:N29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customHeight="1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customHeight="1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customHeight="1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aca="true" t="shared" si="6" ref="F32:N32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customHeight="1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75" customHeight="1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75" customHeight="1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aca="true" t="shared" si="7" ref="F35:N35">SUM(F37)</f>
        <v>28161300</v>
      </c>
      <c r="G35" s="11">
        <f t="shared" si="7"/>
        <v>19259000</v>
      </c>
      <c r="H35" s="11">
        <f t="shared" si="7"/>
        <v>8902300</v>
      </c>
      <c r="I35" s="11">
        <f t="shared" si="7"/>
        <v>47061300</v>
      </c>
      <c r="J35" s="11">
        <f t="shared" si="7"/>
        <v>36659000</v>
      </c>
      <c r="K35" s="11">
        <f t="shared" si="7"/>
        <v>10402300</v>
      </c>
      <c r="L35" s="11">
        <f t="shared" si="7"/>
        <v>9609500</v>
      </c>
      <c r="M35" s="11">
        <f t="shared" si="7"/>
        <v>2106030</v>
      </c>
      <c r="N35" s="11">
        <f t="shared" si="7"/>
        <v>7503470</v>
      </c>
    </row>
    <row r="36" spans="1:14" ht="39.75" customHeight="1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75" customHeight="1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28161300</v>
      </c>
      <c r="G37" s="11">
        <v>19259000</v>
      </c>
      <c r="H37" s="11">
        <v>8902300</v>
      </c>
      <c r="I37" s="11">
        <f>SUM(J37,K37)</f>
        <v>47061300</v>
      </c>
      <c r="J37" s="11">
        <v>36659000</v>
      </c>
      <c r="K37" s="11">
        <v>10402300</v>
      </c>
      <c r="L37" s="11">
        <f>SUM(M37,N37)</f>
        <v>9609500</v>
      </c>
      <c r="M37" s="11">
        <v>2106030</v>
      </c>
      <c r="N37" s="11">
        <v>7503470</v>
      </c>
    </row>
    <row r="38" spans="1:14" ht="39.75" customHeight="1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aca="true" t="shared" si="8" ref="F38:N3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customHeight="1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75" customHeight="1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customHeight="1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aca="true" t="shared" si="9" ref="F41:N41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customHeight="1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75" customHeight="1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aca="true" t="shared" si="10" ref="F43:N43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75" customHeight="1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customHeight="1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customHeight="1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customHeight="1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aca="true" t="shared" si="11" ref="F47:N47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75" customHeight="1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75" customHeight="1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aca="true" t="shared" si="12" ref="F49:N49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75" customHeight="1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75" customHeight="1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75" customHeight="1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aca="true" t="shared" si="13" ref="F52:N52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customHeight="1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customHeight="1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customHeight="1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aca="true" t="shared" si="14" ref="F55:N55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75" customHeight="1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customHeight="1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aca="true" t="shared" si="15" ref="F58:N58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75" customHeight="1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customHeight="1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aca="true" t="shared" si="16" ref="F61:N61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customHeight="1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75" customHeight="1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customHeight="1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aca="true" t="shared" si="17" ref="F64:N64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customHeight="1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75" customHeight="1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aca="true" t="shared" si="18" ref="F66:N66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customHeight="1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customHeight="1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customHeight="1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customHeight="1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customHeight="1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aca="true" t="shared" si="19" ref="F71:N71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customHeight="1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customHeight="1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customHeight="1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aca="true" t="shared" si="20" ref="F74:N74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75" customHeight="1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customHeight="1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customHeight="1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aca="true" t="shared" si="21" ref="F78:N78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75" customHeight="1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customHeight="1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aca="true" t="shared" si="22" ref="F81:N81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customHeight="1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75" customHeight="1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customHeight="1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aca="true" t="shared" si="23" ref="F84:N84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75" customHeight="1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customHeight="1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aca="true" t="shared" si="24" ref="F87:N87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customHeight="1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75" customHeight="1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customHeight="1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aca="true" t="shared" si="25" ref="F90:N90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customHeight="1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75" customHeight="1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75" customHeight="1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aca="true" t="shared" si="26" ref="F93:N93">SUM(F95,F99,F105,F113,F118,F125,F128,F134,F143)</f>
        <v>256883491</v>
      </c>
      <c r="G93" s="11">
        <f t="shared" si="26"/>
        <v>109992187</v>
      </c>
      <c r="H93" s="11">
        <f t="shared" si="26"/>
        <v>146891304</v>
      </c>
      <c r="I93" s="11">
        <f t="shared" si="26"/>
        <v>256883491</v>
      </c>
      <c r="J93" s="11">
        <f t="shared" si="26"/>
        <v>109992187</v>
      </c>
      <c r="K93" s="11">
        <f t="shared" si="26"/>
        <v>146891304</v>
      </c>
      <c r="L93" s="11">
        <f t="shared" si="26"/>
        <v>73337151.7</v>
      </c>
      <c r="M93" s="11">
        <f t="shared" si="26"/>
        <v>5887624.2</v>
      </c>
      <c r="N93" s="11">
        <f t="shared" si="26"/>
        <v>67449527.5</v>
      </c>
    </row>
    <row r="94" spans="1:14" ht="39.75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75" customHeight="1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aca="true" t="shared" si="27" ref="F95:N95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customHeight="1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customHeight="1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75" customHeight="1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75" customHeight="1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aca="true" t="shared" si="28" ref="F99:N99">SUM(F101:F104)</f>
        <v>39618500</v>
      </c>
      <c r="G99" s="11">
        <f t="shared" si="28"/>
        <v>39618500</v>
      </c>
      <c r="H99" s="11">
        <f t="shared" si="28"/>
        <v>0</v>
      </c>
      <c r="I99" s="11">
        <f t="shared" si="28"/>
        <v>39618500</v>
      </c>
      <c r="J99" s="11">
        <f t="shared" si="28"/>
        <v>39618500</v>
      </c>
      <c r="K99" s="11">
        <f t="shared" si="28"/>
        <v>0</v>
      </c>
      <c r="L99" s="11">
        <f t="shared" si="28"/>
        <v>5687624.2</v>
      </c>
      <c r="M99" s="11">
        <f t="shared" si="28"/>
        <v>5687624.2</v>
      </c>
      <c r="N99" s="11">
        <f t="shared" si="28"/>
        <v>0</v>
      </c>
    </row>
    <row r="100" spans="1:14" ht="39.75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75" customHeight="1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11371500</v>
      </c>
      <c r="G101" s="11">
        <v>11371500</v>
      </c>
      <c r="H101" s="11">
        <v>0</v>
      </c>
      <c r="I101" s="11">
        <f>SUM(J101,K101)</f>
        <v>11371500</v>
      </c>
      <c r="J101" s="11">
        <v>11371500</v>
      </c>
      <c r="K101" s="11">
        <v>0</v>
      </c>
      <c r="L101" s="11">
        <f>SUM(M101,N101)</f>
        <v>5631468</v>
      </c>
      <c r="M101" s="11">
        <v>5631468</v>
      </c>
      <c r="N101" s="11">
        <v>0</v>
      </c>
    </row>
    <row r="102" spans="1:14" ht="39.75" customHeight="1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75" customHeight="1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75" customHeight="1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28247000</v>
      </c>
      <c r="G104" s="11">
        <v>28247000</v>
      </c>
      <c r="H104" s="11">
        <v>0</v>
      </c>
      <c r="I104" s="11">
        <f>SUM(J104,K104)</f>
        <v>28247000</v>
      </c>
      <c r="J104" s="11">
        <v>28247000</v>
      </c>
      <c r="K104" s="11">
        <v>0</v>
      </c>
      <c r="L104" s="11">
        <f>SUM(M104,N104)</f>
        <v>56156.2</v>
      </c>
      <c r="M104" s="11">
        <v>56156.2</v>
      </c>
      <c r="N104" s="11">
        <v>0</v>
      </c>
    </row>
    <row r="105" spans="1:14" ht="39.75" customHeight="1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aca="true" t="shared" si="29" ref="F105:N105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75" customHeight="1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75" customHeight="1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aca="true" t="shared" si="30" ref="F107:F112">SUM(G107,H107)</f>
        <v>0</v>
      </c>
      <c r="G107" s="11">
        <v>0</v>
      </c>
      <c r="H107" s="11">
        <v>0</v>
      </c>
      <c r="I107" s="11">
        <f aca="true" t="shared" si="31" ref="I107:I112">SUM(J107,K107)</f>
        <v>0</v>
      </c>
      <c r="J107" s="11">
        <v>0</v>
      </c>
      <c r="K107" s="11">
        <v>0</v>
      </c>
      <c r="L107" s="11">
        <f aca="true" t="shared" si="32" ref="L107:L112">SUM(M107,N107)</f>
        <v>0</v>
      </c>
      <c r="M107" s="11">
        <v>0</v>
      </c>
      <c r="N107" s="11">
        <v>0</v>
      </c>
    </row>
    <row r="108" spans="1:14" ht="39.75" customHeight="1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75" customHeight="1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customHeight="1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customHeight="1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customHeight="1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customHeight="1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aca="true" t="shared" si="33" ref="F113:N11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75" customHeight="1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75" customHeight="1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customHeight="1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customHeight="1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75" customHeight="1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aca="true" t="shared" si="34" ref="F118:N118">SUM(F120:F124)</f>
        <v>220264991</v>
      </c>
      <c r="G118" s="11">
        <f t="shared" si="34"/>
        <v>70373687</v>
      </c>
      <c r="H118" s="11">
        <f t="shared" si="34"/>
        <v>149891304</v>
      </c>
      <c r="I118" s="11">
        <f t="shared" si="34"/>
        <v>220264991</v>
      </c>
      <c r="J118" s="11">
        <f t="shared" si="34"/>
        <v>70373687</v>
      </c>
      <c r="K118" s="11">
        <f t="shared" si="34"/>
        <v>149891304</v>
      </c>
      <c r="L118" s="11">
        <f t="shared" si="34"/>
        <v>69150622.7</v>
      </c>
      <c r="M118" s="11">
        <f t="shared" si="34"/>
        <v>200000</v>
      </c>
      <c r="N118" s="11">
        <f t="shared" si="34"/>
        <v>68950622.7</v>
      </c>
    </row>
    <row r="119" spans="1:14" ht="39.75" customHeight="1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75" customHeight="1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220264991</v>
      </c>
      <c r="G120" s="11">
        <v>70373687</v>
      </c>
      <c r="H120" s="11">
        <v>149891304</v>
      </c>
      <c r="I120" s="11">
        <f>SUM(J120,K120)</f>
        <v>220264991</v>
      </c>
      <c r="J120" s="11">
        <v>70373687</v>
      </c>
      <c r="K120" s="11">
        <v>149891304</v>
      </c>
      <c r="L120" s="11">
        <f>SUM(M120,N120)</f>
        <v>69150622.7</v>
      </c>
      <c r="M120" s="11">
        <v>200000</v>
      </c>
      <c r="N120" s="11">
        <v>68950622.7</v>
      </c>
    </row>
    <row r="121" spans="1:14" ht="39.75" customHeight="1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customHeight="1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customHeight="1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customHeight="1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75" customHeight="1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aca="true" t="shared" si="35" ref="F125:N12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customHeight="1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75" customHeight="1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customHeight="1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aca="true" t="shared" si="36" ref="F128:N128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customHeight="1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75" customHeight="1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customHeight="1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customHeight="1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customHeight="1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customHeight="1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aca="true" t="shared" si="37" ref="F134:N134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customHeight="1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75" customHeight="1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aca="true" t="shared" si="38" ref="F136:F142">SUM(G136,H136)</f>
        <v>0</v>
      </c>
      <c r="G136" s="11">
        <v>0</v>
      </c>
      <c r="H136" s="11">
        <v>0</v>
      </c>
      <c r="I136" s="11">
        <f aca="true" t="shared" si="39" ref="I136:I142">SUM(J136,K136)</f>
        <v>0</v>
      </c>
      <c r="J136" s="11">
        <v>0</v>
      </c>
      <c r="K136" s="11">
        <v>0</v>
      </c>
      <c r="L136" s="11">
        <f aca="true" t="shared" si="40" ref="L136:L142">SUM(M136,N136)</f>
        <v>0</v>
      </c>
      <c r="M136" s="11">
        <v>0</v>
      </c>
      <c r="N136" s="11">
        <v>0</v>
      </c>
    </row>
    <row r="137" spans="1:14" ht="39.75" customHeight="1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customHeight="1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customHeight="1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customHeight="1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customHeight="1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customHeight="1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75" customHeight="1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aca="true" t="shared" si="41" ref="F143:N143">SUM(F145)</f>
        <v>-3000000</v>
      </c>
      <c r="G143" s="11">
        <f t="shared" si="41"/>
        <v>0</v>
      </c>
      <c r="H143" s="11">
        <f t="shared" si="41"/>
        <v>-3000000</v>
      </c>
      <c r="I143" s="11">
        <f t="shared" si="41"/>
        <v>-3000000</v>
      </c>
      <c r="J143" s="11">
        <f t="shared" si="41"/>
        <v>0</v>
      </c>
      <c r="K143" s="11">
        <f t="shared" si="41"/>
        <v>-3000000</v>
      </c>
      <c r="L143" s="11">
        <f t="shared" si="41"/>
        <v>-1501095.2</v>
      </c>
      <c r="M143" s="11">
        <f t="shared" si="41"/>
        <v>0</v>
      </c>
      <c r="N143" s="11">
        <f t="shared" si="41"/>
        <v>-1501095.2</v>
      </c>
    </row>
    <row r="144" spans="1:14" ht="39.75" customHeight="1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75" customHeight="1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-3000000</v>
      </c>
      <c r="G145" s="11">
        <v>0</v>
      </c>
      <c r="H145" s="11">
        <v>-3000000</v>
      </c>
      <c r="I145" s="11">
        <f>SUM(J145,K145)</f>
        <v>-3000000</v>
      </c>
      <c r="J145" s="11">
        <v>0</v>
      </c>
      <c r="K145" s="11">
        <v>-3000000</v>
      </c>
      <c r="L145" s="11">
        <f>SUM(M145,N145)</f>
        <v>-1501095.2</v>
      </c>
      <c r="M145" s="11">
        <v>0</v>
      </c>
      <c r="N145" s="11">
        <v>-1501095.2</v>
      </c>
    </row>
    <row r="146" spans="1:14" ht="39.75" customHeight="1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aca="true" t="shared" si="42" ref="F146:N146">SUM(F148,F151,F154,F157,F160,F163)</f>
        <v>121216400</v>
      </c>
      <c r="G146" s="11">
        <f t="shared" si="42"/>
        <v>121216400</v>
      </c>
      <c r="H146" s="11">
        <f t="shared" si="42"/>
        <v>0</v>
      </c>
      <c r="I146" s="11">
        <f t="shared" si="42"/>
        <v>121216400</v>
      </c>
      <c r="J146" s="11">
        <f t="shared" si="42"/>
        <v>121216400</v>
      </c>
      <c r="K146" s="11">
        <f t="shared" si="42"/>
        <v>0</v>
      </c>
      <c r="L146" s="11">
        <f t="shared" si="42"/>
        <v>27104919.6</v>
      </c>
      <c r="M146" s="11">
        <f t="shared" si="42"/>
        <v>27104919.6</v>
      </c>
      <c r="N146" s="11">
        <f t="shared" si="42"/>
        <v>0</v>
      </c>
    </row>
    <row r="147" spans="1:14" ht="39.75" customHeight="1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75" customHeight="1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aca="true" t="shared" si="43" ref="F148:N148">SUM(F150)</f>
        <v>88261400</v>
      </c>
      <c r="G148" s="11">
        <f t="shared" si="43"/>
        <v>88261400</v>
      </c>
      <c r="H148" s="11">
        <f t="shared" si="43"/>
        <v>0</v>
      </c>
      <c r="I148" s="11">
        <f t="shared" si="43"/>
        <v>88261400</v>
      </c>
      <c r="J148" s="11">
        <f t="shared" si="43"/>
        <v>88261400</v>
      </c>
      <c r="K148" s="11">
        <f t="shared" si="43"/>
        <v>0</v>
      </c>
      <c r="L148" s="11">
        <f t="shared" si="43"/>
        <v>22762907.6</v>
      </c>
      <c r="M148" s="11">
        <f t="shared" si="43"/>
        <v>22762907.6</v>
      </c>
      <c r="N148" s="11">
        <f t="shared" si="43"/>
        <v>0</v>
      </c>
    </row>
    <row r="149" spans="1:14" ht="39.75" customHeight="1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75" customHeight="1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88261400</v>
      </c>
      <c r="G150" s="11">
        <v>88261400</v>
      </c>
      <c r="H150" s="11">
        <v>0</v>
      </c>
      <c r="I150" s="11">
        <f>SUM(J150,K150)</f>
        <v>88261400</v>
      </c>
      <c r="J150" s="11">
        <v>88261400</v>
      </c>
      <c r="K150" s="11">
        <v>0</v>
      </c>
      <c r="L150" s="11">
        <f>SUM(M150,N150)</f>
        <v>22762907.6</v>
      </c>
      <c r="M150" s="11">
        <v>22762907.6</v>
      </c>
      <c r="N150" s="11">
        <v>0</v>
      </c>
    </row>
    <row r="151" spans="1:14" ht="39.75" customHeight="1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aca="true" t="shared" si="44" ref="F151:N151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75" customHeight="1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75" customHeight="1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75" customHeight="1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aca="true" t="shared" si="45" ref="F154:N154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customHeight="1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75" customHeight="1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customHeight="1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aca="true" t="shared" si="46" ref="F157:N157">SUM(F159)</f>
        <v>200000</v>
      </c>
      <c r="G157" s="11">
        <f t="shared" si="46"/>
        <v>200000</v>
      </c>
      <c r="H157" s="11">
        <f t="shared" si="46"/>
        <v>0</v>
      </c>
      <c r="I157" s="11">
        <f t="shared" si="46"/>
        <v>200000</v>
      </c>
      <c r="J157" s="11">
        <f t="shared" si="46"/>
        <v>200000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75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75" customHeight="1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200000</v>
      </c>
      <c r="G159" s="11">
        <v>200000</v>
      </c>
      <c r="H159" s="11">
        <v>0</v>
      </c>
      <c r="I159" s="11">
        <f>SUM(J159,K159)</f>
        <v>200000</v>
      </c>
      <c r="J159" s="11">
        <v>200000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customHeight="1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aca="true" t="shared" si="47" ref="F160:N160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75" customHeight="1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75" customHeight="1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aca="true" t="shared" si="48" ref="F163:N163">SUM(F165)</f>
        <v>32755000</v>
      </c>
      <c r="G163" s="11">
        <f t="shared" si="48"/>
        <v>32755000</v>
      </c>
      <c r="H163" s="11">
        <f t="shared" si="48"/>
        <v>0</v>
      </c>
      <c r="I163" s="11">
        <f t="shared" si="48"/>
        <v>32755000</v>
      </c>
      <c r="J163" s="11">
        <f t="shared" si="48"/>
        <v>32755000</v>
      </c>
      <c r="K163" s="11">
        <f t="shared" si="48"/>
        <v>0</v>
      </c>
      <c r="L163" s="11">
        <f t="shared" si="48"/>
        <v>4342012</v>
      </c>
      <c r="M163" s="11">
        <f t="shared" si="48"/>
        <v>4342012</v>
      </c>
      <c r="N163" s="11">
        <f t="shared" si="48"/>
        <v>0</v>
      </c>
    </row>
    <row r="164" spans="1:14" ht="39.75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75" customHeight="1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32755000</v>
      </c>
      <c r="G165" s="11">
        <v>32755000</v>
      </c>
      <c r="H165" s="11">
        <v>0</v>
      </c>
      <c r="I165" s="11">
        <f>SUM(J165,K165)</f>
        <v>32755000</v>
      </c>
      <c r="J165" s="11">
        <v>32755000</v>
      </c>
      <c r="K165" s="11">
        <v>0</v>
      </c>
      <c r="L165" s="11">
        <f>SUM(M165,N165)</f>
        <v>4342012</v>
      </c>
      <c r="M165" s="11">
        <v>4342012</v>
      </c>
      <c r="N165" s="11">
        <v>0</v>
      </c>
    </row>
    <row r="166" spans="1:14" ht="39.75" customHeight="1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aca="true" t="shared" si="49" ref="F166:N166">SUM(F168,F171,F174,F177,F180,F183)</f>
        <v>180563400</v>
      </c>
      <c r="G166" s="11">
        <f t="shared" si="49"/>
        <v>128596700</v>
      </c>
      <c r="H166" s="11">
        <f t="shared" si="49"/>
        <v>51966700</v>
      </c>
      <c r="I166" s="11">
        <f t="shared" si="49"/>
        <v>180881400</v>
      </c>
      <c r="J166" s="11">
        <f t="shared" si="49"/>
        <v>128914700</v>
      </c>
      <c r="K166" s="11">
        <f t="shared" si="49"/>
        <v>51966700</v>
      </c>
      <c r="L166" s="11">
        <f t="shared" si="49"/>
        <v>37758079.5</v>
      </c>
      <c r="M166" s="11">
        <f t="shared" si="49"/>
        <v>37445579.5</v>
      </c>
      <c r="N166" s="11">
        <f t="shared" si="49"/>
        <v>312500</v>
      </c>
    </row>
    <row r="167" spans="1:14" ht="39.75" customHeight="1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75" customHeight="1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aca="true" t="shared" si="50" ref="F168:N168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75" customHeight="1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75" customHeight="1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75" customHeight="1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aca="true" t="shared" si="51" ref="F171:N17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75" customHeight="1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75" customHeight="1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aca="true" t="shared" si="52" ref="F174:N174">SUM(F176)</f>
        <v>28150000</v>
      </c>
      <c r="G174" s="11">
        <f t="shared" si="52"/>
        <v>28150000</v>
      </c>
      <c r="H174" s="11">
        <f t="shared" si="52"/>
        <v>0</v>
      </c>
      <c r="I174" s="11">
        <f t="shared" si="52"/>
        <v>28150000</v>
      </c>
      <c r="J174" s="11">
        <f t="shared" si="52"/>
        <v>28150000</v>
      </c>
      <c r="K174" s="11">
        <f t="shared" si="52"/>
        <v>0</v>
      </c>
      <c r="L174" s="11">
        <f t="shared" si="52"/>
        <v>420000</v>
      </c>
      <c r="M174" s="11">
        <f t="shared" si="52"/>
        <v>420000</v>
      </c>
      <c r="N174" s="11">
        <f t="shared" si="52"/>
        <v>0</v>
      </c>
    </row>
    <row r="175" spans="1:14" ht="39.75" customHeight="1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75" customHeight="1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28150000</v>
      </c>
      <c r="G176" s="11">
        <v>28150000</v>
      </c>
      <c r="H176" s="11">
        <v>0</v>
      </c>
      <c r="I176" s="11">
        <f>SUM(J176,K176)</f>
        <v>28150000</v>
      </c>
      <c r="J176" s="11">
        <v>28150000</v>
      </c>
      <c r="K176" s="11">
        <v>0</v>
      </c>
      <c r="L176" s="11">
        <f>SUM(M176,N176)</f>
        <v>420000</v>
      </c>
      <c r="M176" s="11">
        <v>420000</v>
      </c>
      <c r="N176" s="11">
        <v>0</v>
      </c>
    </row>
    <row r="177" spans="1:14" ht="39.75" customHeight="1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aca="true" t="shared" si="53" ref="F177:N177">SUM(F179)</f>
        <v>139784300</v>
      </c>
      <c r="G177" s="11">
        <f t="shared" si="53"/>
        <v>100446700</v>
      </c>
      <c r="H177" s="11">
        <f t="shared" si="53"/>
        <v>39337600</v>
      </c>
      <c r="I177" s="11">
        <f t="shared" si="53"/>
        <v>140102300</v>
      </c>
      <c r="J177" s="11">
        <f t="shared" si="53"/>
        <v>100764700</v>
      </c>
      <c r="K177" s="11">
        <f t="shared" si="53"/>
        <v>39337600</v>
      </c>
      <c r="L177" s="11">
        <f t="shared" si="53"/>
        <v>37338079.5</v>
      </c>
      <c r="M177" s="11">
        <f t="shared" si="53"/>
        <v>37025579.5</v>
      </c>
      <c r="N177" s="11">
        <f t="shared" si="53"/>
        <v>312500</v>
      </c>
    </row>
    <row r="178" spans="1:14" ht="39.75" customHeight="1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75" customHeight="1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139784300</v>
      </c>
      <c r="G179" s="11">
        <v>100446700</v>
      </c>
      <c r="H179" s="11">
        <v>39337600</v>
      </c>
      <c r="I179" s="11">
        <f>SUM(J179,K179)</f>
        <v>140102300</v>
      </c>
      <c r="J179" s="11">
        <v>100764700</v>
      </c>
      <c r="K179" s="11">
        <v>39337600</v>
      </c>
      <c r="L179" s="11">
        <f>SUM(M179,N179)</f>
        <v>37338079.5</v>
      </c>
      <c r="M179" s="11">
        <v>37025579.5</v>
      </c>
      <c r="N179" s="11">
        <v>312500</v>
      </c>
    </row>
    <row r="180" spans="1:14" ht="39.75" customHeight="1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aca="true" t="shared" si="54" ref="F180:N180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customHeight="1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75" customHeight="1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customHeight="1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aca="true" t="shared" si="55" ref="F183:N183">SUM(F185)</f>
        <v>12629100</v>
      </c>
      <c r="G183" s="11">
        <f t="shared" si="55"/>
        <v>0</v>
      </c>
      <c r="H183" s="11">
        <f t="shared" si="55"/>
        <v>12629100</v>
      </c>
      <c r="I183" s="11">
        <f t="shared" si="55"/>
        <v>12629100</v>
      </c>
      <c r="J183" s="11">
        <f t="shared" si="55"/>
        <v>0</v>
      </c>
      <c r="K183" s="11">
        <f t="shared" si="55"/>
        <v>12629100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75" customHeight="1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75" customHeight="1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12629100</v>
      </c>
      <c r="G185" s="11">
        <v>0</v>
      </c>
      <c r="H185" s="11">
        <v>12629100</v>
      </c>
      <c r="I185" s="11">
        <f>SUM(J185,K185)</f>
        <v>12629100</v>
      </c>
      <c r="J185" s="11">
        <v>0</v>
      </c>
      <c r="K185" s="11">
        <v>12629100</v>
      </c>
      <c r="L185" s="11">
        <f>SUM(M185,N185)</f>
        <v>0</v>
      </c>
      <c r="M185" s="11">
        <v>0</v>
      </c>
      <c r="N185" s="11">
        <v>0</v>
      </c>
    </row>
    <row r="186" spans="1:14" ht="39.75" customHeight="1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aca="true" t="shared" si="56" ref="F186:N18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customHeight="1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75" customHeight="1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aca="true" t="shared" si="57" ref="F188:N188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customHeight="1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customHeight="1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customHeight="1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customHeight="1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customHeight="1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aca="true" t="shared" si="58" ref="F193:N193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customHeight="1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customHeight="1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customHeight="1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customHeight="1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customHeight="1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customHeight="1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aca="true" t="shared" si="59" ref="F199:N19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customHeight="1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75" customHeight="1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customHeight="1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customHeight="1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customHeight="1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customHeight="1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aca="true" t="shared" si="60" ref="F205:N205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customHeight="1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75" customHeight="1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customHeight="1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aca="true" t="shared" si="61" ref="F208:N208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customHeight="1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75" customHeight="1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75" customHeight="1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aca="true" t="shared" si="62" ref="F211:N211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customHeight="1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75" customHeight="1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customHeight="1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75" customHeight="1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aca="true" t="shared" si="63" ref="F215:N215">SUM(F217,F220,F229,F234,F239,F242)</f>
        <v>129504100</v>
      </c>
      <c r="G215" s="11">
        <f t="shared" si="63"/>
        <v>90703600</v>
      </c>
      <c r="H215" s="11">
        <f t="shared" si="63"/>
        <v>38800500</v>
      </c>
      <c r="I215" s="11">
        <f t="shared" si="63"/>
        <v>156414100</v>
      </c>
      <c r="J215" s="11">
        <f t="shared" si="63"/>
        <v>117613600</v>
      </c>
      <c r="K215" s="11">
        <f t="shared" si="63"/>
        <v>38800500</v>
      </c>
      <c r="L215" s="11">
        <f t="shared" si="63"/>
        <v>31626111</v>
      </c>
      <c r="M215" s="11">
        <f t="shared" si="63"/>
        <v>20138936</v>
      </c>
      <c r="N215" s="11">
        <f t="shared" si="63"/>
        <v>11487175</v>
      </c>
    </row>
    <row r="216" spans="1:14" ht="39.75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75" customHeight="1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aca="true" t="shared" si="64" ref="F217:N217">SUM(F219)</f>
        <v>1000000</v>
      </c>
      <c r="G217" s="11">
        <f t="shared" si="64"/>
        <v>1000000</v>
      </c>
      <c r="H217" s="11">
        <f t="shared" si="64"/>
        <v>0</v>
      </c>
      <c r="I217" s="11">
        <f t="shared" si="64"/>
        <v>1000000</v>
      </c>
      <c r="J217" s="11">
        <f t="shared" si="64"/>
        <v>1000000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75" customHeight="1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75" customHeight="1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1000000</v>
      </c>
      <c r="G219" s="11">
        <v>1000000</v>
      </c>
      <c r="H219" s="11">
        <v>0</v>
      </c>
      <c r="I219" s="11">
        <f>SUM(J219,K219)</f>
        <v>1000000</v>
      </c>
      <c r="J219" s="11">
        <v>1000000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75" customHeight="1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aca="true" t="shared" si="65" ref="F220:N220">SUM(F222:F228)</f>
        <v>128504100</v>
      </c>
      <c r="G220" s="11">
        <f t="shared" si="65"/>
        <v>89703600</v>
      </c>
      <c r="H220" s="11">
        <f t="shared" si="65"/>
        <v>38800500</v>
      </c>
      <c r="I220" s="11">
        <f t="shared" si="65"/>
        <v>155414100</v>
      </c>
      <c r="J220" s="11">
        <f t="shared" si="65"/>
        <v>116613600</v>
      </c>
      <c r="K220" s="11">
        <f t="shared" si="65"/>
        <v>38800500</v>
      </c>
      <c r="L220" s="11">
        <f t="shared" si="65"/>
        <v>31626111</v>
      </c>
      <c r="M220" s="11">
        <f t="shared" si="65"/>
        <v>20138936</v>
      </c>
      <c r="N220" s="11">
        <f t="shared" si="65"/>
        <v>11487175</v>
      </c>
    </row>
    <row r="221" spans="1:14" ht="39.75" customHeight="1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75" customHeight="1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aca="true" t="shared" si="66" ref="F222:F228">SUM(G222,H222)</f>
        <v>21603000</v>
      </c>
      <c r="G222" s="11">
        <v>21603000</v>
      </c>
      <c r="H222" s="11">
        <v>0</v>
      </c>
      <c r="I222" s="11">
        <f aca="true" t="shared" si="67" ref="I222:I228">SUM(J222,K222)</f>
        <v>32953000</v>
      </c>
      <c r="J222" s="11">
        <v>32953000</v>
      </c>
      <c r="K222" s="11">
        <v>0</v>
      </c>
      <c r="L222" s="11">
        <f aca="true" t="shared" si="68" ref="L222:L228">SUM(M222,N222)</f>
        <v>4848724</v>
      </c>
      <c r="M222" s="11">
        <v>4848724</v>
      </c>
      <c r="N222" s="11">
        <v>0</v>
      </c>
    </row>
    <row r="223" spans="1:14" ht="39.75" customHeight="1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75" customHeight="1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88125500</v>
      </c>
      <c r="G224" s="11">
        <v>49325000</v>
      </c>
      <c r="H224" s="11">
        <v>38800500</v>
      </c>
      <c r="I224" s="11">
        <f t="shared" si="67"/>
        <v>103685500</v>
      </c>
      <c r="J224" s="11">
        <v>64885000</v>
      </c>
      <c r="K224" s="11">
        <v>38800500</v>
      </c>
      <c r="L224" s="11">
        <f t="shared" si="68"/>
        <v>22165387</v>
      </c>
      <c r="M224" s="11">
        <v>10678212</v>
      </c>
      <c r="N224" s="11">
        <v>11487175</v>
      </c>
    </row>
    <row r="225" spans="1:14" ht="39.75" customHeight="1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17925600</v>
      </c>
      <c r="G225" s="11">
        <v>17925600</v>
      </c>
      <c r="H225" s="11">
        <v>0</v>
      </c>
      <c r="I225" s="11">
        <f t="shared" si="67"/>
        <v>17925600</v>
      </c>
      <c r="J225" s="11">
        <v>17925600</v>
      </c>
      <c r="K225" s="11">
        <v>0</v>
      </c>
      <c r="L225" s="11">
        <f t="shared" si="68"/>
        <v>4612000</v>
      </c>
      <c r="M225" s="11">
        <v>4612000</v>
      </c>
      <c r="N225" s="11">
        <v>0</v>
      </c>
    </row>
    <row r="226" spans="1:14" ht="39.75" customHeight="1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customHeight="1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customHeight="1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850000</v>
      </c>
      <c r="G228" s="11">
        <v>850000</v>
      </c>
      <c r="H228" s="11">
        <v>0</v>
      </c>
      <c r="I228" s="11">
        <f t="shared" si="67"/>
        <v>850000</v>
      </c>
      <c r="J228" s="11">
        <v>850000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75" customHeight="1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aca="true" t="shared" si="69" ref="F229:N22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customHeight="1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75" customHeight="1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customHeight="1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customHeight="1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customHeight="1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aca="true" t="shared" si="70" ref="F234:N234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75" customHeight="1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customHeight="1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customHeight="1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customHeight="1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customHeight="1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aca="true" t="shared" si="71" ref="F239:N239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customHeight="1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customHeight="1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customHeight="1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aca="true" t="shared" si="72" ref="F242:N24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75" customHeight="1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75" customHeight="1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75" customHeight="1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aca="true" t="shared" si="73" ref="F245:N245">SUM(F247,F251,F255,F259,F263,F267,F270,F273)</f>
        <v>592800300</v>
      </c>
      <c r="G245" s="11">
        <f t="shared" si="73"/>
        <v>592800300</v>
      </c>
      <c r="H245" s="11">
        <f t="shared" si="73"/>
        <v>0</v>
      </c>
      <c r="I245" s="11">
        <f t="shared" si="73"/>
        <v>592800300</v>
      </c>
      <c r="J245" s="11">
        <f t="shared" si="73"/>
        <v>592800300</v>
      </c>
      <c r="K245" s="11">
        <f t="shared" si="73"/>
        <v>0</v>
      </c>
      <c r="L245" s="11">
        <f t="shared" si="73"/>
        <v>111907903</v>
      </c>
      <c r="M245" s="11">
        <f t="shared" si="73"/>
        <v>111907903</v>
      </c>
      <c r="N245" s="11">
        <f t="shared" si="73"/>
        <v>0</v>
      </c>
    </row>
    <row r="246" spans="1:14" ht="39.75" customHeight="1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75" customHeight="1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aca="true" t="shared" si="74" ref="F247:N247">SUM(F249:F250)</f>
        <v>352069200</v>
      </c>
      <c r="G247" s="11">
        <f t="shared" si="74"/>
        <v>352069200</v>
      </c>
      <c r="H247" s="11">
        <f t="shared" si="74"/>
        <v>0</v>
      </c>
      <c r="I247" s="11">
        <f t="shared" si="74"/>
        <v>352069200</v>
      </c>
      <c r="J247" s="11">
        <f t="shared" si="74"/>
        <v>352069200</v>
      </c>
      <c r="K247" s="11">
        <f t="shared" si="74"/>
        <v>0</v>
      </c>
      <c r="L247" s="11">
        <f t="shared" si="74"/>
        <v>51459597</v>
      </c>
      <c r="M247" s="11">
        <f t="shared" si="74"/>
        <v>51459597</v>
      </c>
      <c r="N247" s="11">
        <f t="shared" si="74"/>
        <v>0</v>
      </c>
    </row>
    <row r="248" spans="1:14" ht="39.75" customHeight="1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75" customHeight="1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352069200</v>
      </c>
      <c r="G249" s="11">
        <v>352069200</v>
      </c>
      <c r="H249" s="11">
        <v>0</v>
      </c>
      <c r="I249" s="11">
        <f>SUM(J249,K249)</f>
        <v>352069200</v>
      </c>
      <c r="J249" s="11">
        <v>352069200</v>
      </c>
      <c r="K249" s="11">
        <v>0</v>
      </c>
      <c r="L249" s="11">
        <f>SUM(M249,N249)</f>
        <v>51459597</v>
      </c>
      <c r="M249" s="11">
        <v>51459597</v>
      </c>
      <c r="N249" s="11">
        <v>0</v>
      </c>
    </row>
    <row r="250" spans="1:14" ht="39.75" customHeight="1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75" customHeight="1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aca="true" t="shared" si="75" ref="F251:N251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75" customHeight="1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75" customHeight="1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75" customHeight="1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75" customHeight="1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aca="true" t="shared" si="76" ref="F255:N255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customHeight="1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75" customHeight="1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customHeight="1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customHeight="1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aca="true" t="shared" si="77" ref="F259:N259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75" customHeight="1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75" customHeight="1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customHeight="1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75" customHeight="1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aca="true" t="shared" si="78" ref="F263:N263">SUM(F265:F266)</f>
        <v>214926100</v>
      </c>
      <c r="G263" s="11">
        <f t="shared" si="78"/>
        <v>214926100</v>
      </c>
      <c r="H263" s="11">
        <f t="shared" si="78"/>
        <v>0</v>
      </c>
      <c r="I263" s="11">
        <f t="shared" si="78"/>
        <v>214926100</v>
      </c>
      <c r="J263" s="11">
        <f t="shared" si="78"/>
        <v>214926100</v>
      </c>
      <c r="K263" s="11">
        <f t="shared" si="78"/>
        <v>0</v>
      </c>
      <c r="L263" s="11">
        <f t="shared" si="78"/>
        <v>49285871</v>
      </c>
      <c r="M263" s="11">
        <f t="shared" si="78"/>
        <v>49285871</v>
      </c>
      <c r="N263" s="11">
        <f t="shared" si="78"/>
        <v>0</v>
      </c>
    </row>
    <row r="264" spans="1:14" ht="39.75" customHeight="1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75" customHeight="1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214926100</v>
      </c>
      <c r="G265" s="11">
        <v>214926100</v>
      </c>
      <c r="H265" s="11">
        <v>0</v>
      </c>
      <c r="I265" s="11">
        <f>SUM(J265,K265)</f>
        <v>214926100</v>
      </c>
      <c r="J265" s="11">
        <v>214926100</v>
      </c>
      <c r="K265" s="11">
        <v>0</v>
      </c>
      <c r="L265" s="11">
        <f>SUM(M265,N265)</f>
        <v>49285871</v>
      </c>
      <c r="M265" s="11">
        <v>49285871</v>
      </c>
      <c r="N265" s="11">
        <v>0</v>
      </c>
    </row>
    <row r="266" spans="1:14" ht="39.75" customHeight="1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customHeight="1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aca="true" t="shared" si="79" ref="F267:N267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customHeight="1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75" customHeight="1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customHeight="1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aca="true" t="shared" si="80" ref="F270:N27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customHeight="1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75" customHeight="1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customHeight="1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aca="true" t="shared" si="81" ref="F273:N273">SUM(F275)</f>
        <v>25805000</v>
      </c>
      <c r="G273" s="11">
        <f t="shared" si="81"/>
        <v>25805000</v>
      </c>
      <c r="H273" s="11">
        <f t="shared" si="81"/>
        <v>0</v>
      </c>
      <c r="I273" s="11">
        <f t="shared" si="81"/>
        <v>25805000</v>
      </c>
      <c r="J273" s="11">
        <f t="shared" si="81"/>
        <v>25805000</v>
      </c>
      <c r="K273" s="11">
        <f t="shared" si="81"/>
        <v>0</v>
      </c>
      <c r="L273" s="11">
        <f t="shared" si="81"/>
        <v>11162435</v>
      </c>
      <c r="M273" s="11">
        <f t="shared" si="81"/>
        <v>11162435</v>
      </c>
      <c r="N273" s="11">
        <f t="shared" si="81"/>
        <v>0</v>
      </c>
    </row>
    <row r="274" spans="1:14" ht="39.75" customHeight="1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75" customHeight="1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25805000</v>
      </c>
      <c r="G275" s="11">
        <v>25805000</v>
      </c>
      <c r="H275" s="11">
        <v>0</v>
      </c>
      <c r="I275" s="11">
        <f>SUM(J275,K275)</f>
        <v>25805000</v>
      </c>
      <c r="J275" s="11">
        <v>25805000</v>
      </c>
      <c r="K275" s="11">
        <v>0</v>
      </c>
      <c r="L275" s="11">
        <f>SUM(M275,N275)</f>
        <v>11162435</v>
      </c>
      <c r="M275" s="11">
        <v>11162435</v>
      </c>
      <c r="N275" s="11">
        <v>0</v>
      </c>
    </row>
    <row r="276" spans="1:14" ht="39.75" customHeight="1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aca="true" t="shared" si="82" ref="F276:L276">SUM(F278,F282,F285,F288,F291,F294,F297,F300,F304)</f>
        <v>18000000</v>
      </c>
      <c r="G276" s="11">
        <f t="shared" si="82"/>
        <v>18000000</v>
      </c>
      <c r="H276" s="11">
        <f t="shared" si="82"/>
        <v>0</v>
      </c>
      <c r="I276" s="11">
        <f t="shared" si="82"/>
        <v>18000000</v>
      </c>
      <c r="J276" s="11">
        <f t="shared" si="82"/>
        <v>18000000</v>
      </c>
      <c r="K276" s="11">
        <f t="shared" si="82"/>
        <v>0</v>
      </c>
      <c r="L276" s="11">
        <f t="shared" si="82"/>
        <v>825000</v>
      </c>
      <c r="M276" s="11">
        <f>SUM(M278,M282,M285,M288,M291,M294,M297,M2300,M304)</f>
        <v>825000</v>
      </c>
      <c r="N276" s="11">
        <f>SUM(N278,N282,N285,N288,N291,N294,N297,N300,N304)</f>
        <v>0</v>
      </c>
    </row>
    <row r="277" spans="1:14" ht="39.75" customHeight="1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75" customHeight="1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aca="true" t="shared" si="83" ref="F278:N278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customHeight="1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customHeight="1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customHeight="1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customHeight="1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aca="true" t="shared" si="84" ref="F282:N282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customHeight="1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75" customHeight="1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customHeight="1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aca="true" t="shared" si="85" ref="F285:N2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75" customHeight="1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75" customHeight="1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75" customHeight="1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aca="true" t="shared" si="86" ref="F288:N288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75" customHeight="1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75" customHeight="1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75" customHeight="1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aca="true" t="shared" si="87" ref="F291:N291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customHeight="1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75" customHeight="1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customHeight="1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aca="true" t="shared" si="88" ref="F294:N294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customHeight="1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75" customHeight="1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75" customHeight="1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aca="true" t="shared" si="89" ref="F297:N297">SUM(F299)</f>
        <v>18000000</v>
      </c>
      <c r="G297" s="11">
        <f t="shared" si="89"/>
        <v>18000000</v>
      </c>
      <c r="H297" s="11">
        <f t="shared" si="89"/>
        <v>0</v>
      </c>
      <c r="I297" s="11">
        <f t="shared" si="89"/>
        <v>18000000</v>
      </c>
      <c r="J297" s="11">
        <f t="shared" si="89"/>
        <v>18000000</v>
      </c>
      <c r="K297" s="11">
        <f t="shared" si="89"/>
        <v>0</v>
      </c>
      <c r="L297" s="11">
        <f t="shared" si="89"/>
        <v>825000</v>
      </c>
      <c r="M297" s="11">
        <f t="shared" si="89"/>
        <v>825000</v>
      </c>
      <c r="N297" s="11">
        <f t="shared" si="89"/>
        <v>0</v>
      </c>
    </row>
    <row r="298" spans="1:14" ht="39.75" customHeight="1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75" customHeight="1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18000000</v>
      </c>
      <c r="G299" s="11">
        <v>18000000</v>
      </c>
      <c r="H299" s="11">
        <v>0</v>
      </c>
      <c r="I299" s="11">
        <f>SUM(J299,K299)</f>
        <v>18000000</v>
      </c>
      <c r="J299" s="11">
        <v>18000000</v>
      </c>
      <c r="K299" s="11">
        <v>0</v>
      </c>
      <c r="L299" s="11">
        <f>SUM(M299,N299)</f>
        <v>825000</v>
      </c>
      <c r="M299" s="11">
        <v>825000</v>
      </c>
      <c r="N299" s="11">
        <v>0</v>
      </c>
    </row>
    <row r="300" spans="1:14" ht="39.75" customHeight="1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aca="true" t="shared" si="90" ref="F300:N30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75" customHeight="1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75" customHeight="1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customHeight="1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75" customHeight="1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aca="true" t="shared" si="91" ref="F304:N304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customHeight="1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75" customHeight="1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customHeight="1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75" customHeight="1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aca="true" t="shared" si="92" ref="F308:N308">SUM(F310)</f>
        <v>368680000</v>
      </c>
      <c r="G308" s="11">
        <f t="shared" si="92"/>
        <v>368680000</v>
      </c>
      <c r="H308" s="11">
        <f t="shared" si="92"/>
        <v>0</v>
      </c>
      <c r="I308" s="11">
        <f t="shared" si="92"/>
        <v>319054000</v>
      </c>
      <c r="J308" s="11">
        <f t="shared" si="92"/>
        <v>320554000</v>
      </c>
      <c r="K308" s="11">
        <f t="shared" si="92"/>
        <v>0</v>
      </c>
      <c r="L308" s="11">
        <f t="shared" si="92"/>
        <v>0</v>
      </c>
      <c r="M308" s="11">
        <f t="shared" si="92"/>
        <v>0</v>
      </c>
      <c r="N308" s="11">
        <f t="shared" si="92"/>
        <v>0</v>
      </c>
    </row>
    <row r="309" spans="1:14" ht="39.75" customHeight="1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75" customHeight="1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aca="true" t="shared" si="93" ref="F310:N310">SUM(F312)</f>
        <v>368680000</v>
      </c>
      <c r="G310" s="11">
        <f t="shared" si="93"/>
        <v>368680000</v>
      </c>
      <c r="H310" s="11">
        <f t="shared" si="93"/>
        <v>0</v>
      </c>
      <c r="I310" s="11">
        <f t="shared" si="93"/>
        <v>319054000</v>
      </c>
      <c r="J310" s="11">
        <f t="shared" si="93"/>
        <v>320554000</v>
      </c>
      <c r="K310" s="11">
        <f t="shared" si="93"/>
        <v>0</v>
      </c>
      <c r="L310" s="11">
        <f t="shared" si="93"/>
        <v>0</v>
      </c>
      <c r="M310" s="11">
        <f t="shared" si="93"/>
        <v>0</v>
      </c>
      <c r="N310" s="11">
        <f t="shared" si="93"/>
        <v>0</v>
      </c>
    </row>
    <row r="311" spans="1:14" ht="39.75" customHeight="1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75" customHeight="1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368680000</v>
      </c>
      <c r="G312" s="11">
        <v>368680000</v>
      </c>
      <c r="H312" s="11">
        <v>0</v>
      </c>
      <c r="I312" s="11">
        <v>319054000</v>
      </c>
      <c r="J312" s="11">
        <v>320554000</v>
      </c>
      <c r="K312" s="11">
        <v>0</v>
      </c>
      <c r="L312" s="11">
        <v>0</v>
      </c>
      <c r="M312" s="11">
        <v>0</v>
      </c>
      <c r="N312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75" customHeight="1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19.5" customHeight="1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4000</v>
      </c>
      <c r="B12" s="10" t="s">
        <v>366</v>
      </c>
      <c r="C12" s="9"/>
      <c r="D12" s="11">
        <f aca="true" t="shared" si="0" ref="D12:L12">SUM(D14,D167,D205)</f>
        <v>2204160391</v>
      </c>
      <c r="E12" s="11">
        <f t="shared" si="0"/>
        <v>1931363687</v>
      </c>
      <c r="F12" s="11">
        <f t="shared" si="0"/>
        <v>272796704</v>
      </c>
      <c r="G12" s="11">
        <f t="shared" si="0"/>
        <v>2204160391</v>
      </c>
      <c r="H12" s="11">
        <f t="shared" si="0"/>
        <v>1931363687</v>
      </c>
      <c r="I12" s="11">
        <f t="shared" si="0"/>
        <v>274296704</v>
      </c>
      <c r="J12" s="11">
        <f t="shared" si="0"/>
        <v>433650190.8</v>
      </c>
      <c r="K12" s="11">
        <f t="shared" si="0"/>
        <v>332501123.3</v>
      </c>
      <c r="L12" s="11">
        <f t="shared" si="0"/>
        <v>101149067.5</v>
      </c>
    </row>
    <row r="13" spans="1:12" ht="39.75" customHeight="1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4050</v>
      </c>
      <c r="B14" s="10" t="s">
        <v>368</v>
      </c>
      <c r="C14" s="9" t="s">
        <v>369</v>
      </c>
      <c r="D14" s="11">
        <f aca="true" t="shared" si="1" ref="D14:L14">SUM(D16,D29,D72,D87,D97,D123,D138)</f>
        <v>1931363687</v>
      </c>
      <c r="E14" s="11">
        <f t="shared" si="1"/>
        <v>1931363687</v>
      </c>
      <c r="F14" s="11">
        <f t="shared" si="1"/>
        <v>0</v>
      </c>
      <c r="G14" s="11">
        <f t="shared" si="1"/>
        <v>1929863687</v>
      </c>
      <c r="H14" s="11">
        <f t="shared" si="1"/>
        <v>1931363687</v>
      </c>
      <c r="I14" s="11">
        <f t="shared" si="1"/>
        <v>0</v>
      </c>
      <c r="J14" s="11">
        <f t="shared" si="1"/>
        <v>332501123.3</v>
      </c>
      <c r="K14" s="11">
        <f t="shared" si="1"/>
        <v>332501123.3</v>
      </c>
      <c r="L14" s="11">
        <f t="shared" si="1"/>
        <v>0</v>
      </c>
    </row>
    <row r="15" spans="1:12" ht="39.75" customHeight="1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4100</v>
      </c>
      <c r="B16" s="10" t="s">
        <v>370</v>
      </c>
      <c r="C16" s="9" t="s">
        <v>369</v>
      </c>
      <c r="D16" s="11">
        <f>SUM(D18,D23,D26)</f>
        <v>428792000</v>
      </c>
      <c r="E16" s="11">
        <f>SUM(E18,E23,E26)</f>
        <v>428792000</v>
      </c>
      <c r="F16" s="11" t="s">
        <v>23</v>
      </c>
      <c r="G16" s="11">
        <f>SUM(G18,G23,G26)</f>
        <v>428290000</v>
      </c>
      <c r="H16" s="11">
        <f>SUM(H18,H23,H26)</f>
        <v>428290000</v>
      </c>
      <c r="I16" s="11" t="s">
        <v>23</v>
      </c>
      <c r="J16" s="11">
        <f>SUM(J18,J23,J26)</f>
        <v>121794465</v>
      </c>
      <c r="K16" s="11">
        <f>SUM(K18,K23,K26)</f>
        <v>121794465</v>
      </c>
      <c r="L16" s="11" t="s">
        <v>23</v>
      </c>
    </row>
    <row r="17" spans="1:12" ht="39.75" customHeight="1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4110</v>
      </c>
      <c r="B18" s="10" t="s">
        <v>371</v>
      </c>
      <c r="C18" s="9" t="s">
        <v>369</v>
      </c>
      <c r="D18" s="11">
        <f>SUM(D20:D22)</f>
        <v>428792000</v>
      </c>
      <c r="E18" s="11">
        <f>SUM(E20:E22)</f>
        <v>428792000</v>
      </c>
      <c r="F18" s="11" t="s">
        <v>23</v>
      </c>
      <c r="G18" s="11">
        <f>SUM(G20:G22)</f>
        <v>428290000</v>
      </c>
      <c r="H18" s="11">
        <f>SUM(H20:H22)</f>
        <v>428290000</v>
      </c>
      <c r="I18" s="11" t="s">
        <v>23</v>
      </c>
      <c r="J18" s="11">
        <f>SUM(J20:J22)</f>
        <v>121794465</v>
      </c>
      <c r="K18" s="11">
        <f>SUM(K20:K22)</f>
        <v>121794465</v>
      </c>
      <c r="L18" s="11" t="s">
        <v>23</v>
      </c>
    </row>
    <row r="19" spans="1:12" ht="39.75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4111</v>
      </c>
      <c r="B20" s="10" t="s">
        <v>372</v>
      </c>
      <c r="C20" s="9" t="s">
        <v>373</v>
      </c>
      <c r="D20" s="11">
        <f>SUM(E20,F20)</f>
        <v>398246100</v>
      </c>
      <c r="E20" s="11">
        <v>398246100</v>
      </c>
      <c r="F20" s="11" t="s">
        <v>23</v>
      </c>
      <c r="G20" s="11">
        <f>SUM(H20,I20)</f>
        <v>397744100</v>
      </c>
      <c r="H20" s="11">
        <v>397744100</v>
      </c>
      <c r="I20" s="11" t="s">
        <v>23</v>
      </c>
      <c r="J20" s="11">
        <f>SUM(K20,L20)</f>
        <v>121353665</v>
      </c>
      <c r="K20" s="11">
        <v>121353665</v>
      </c>
      <c r="L20" s="11" t="s">
        <v>23</v>
      </c>
    </row>
    <row r="21" spans="1:12" ht="39.75" customHeight="1">
      <c r="A21" s="9">
        <v>4112</v>
      </c>
      <c r="B21" s="10" t="s">
        <v>374</v>
      </c>
      <c r="C21" s="9" t="s">
        <v>375</v>
      </c>
      <c r="D21" s="11">
        <f>SUM(E21,F21)</f>
        <v>30545900</v>
      </c>
      <c r="E21" s="11">
        <v>30545900</v>
      </c>
      <c r="F21" s="11" t="s">
        <v>23</v>
      </c>
      <c r="G21" s="11">
        <f>SUM(H21,I21)</f>
        <v>30545900</v>
      </c>
      <c r="H21" s="11">
        <v>30545900</v>
      </c>
      <c r="I21" s="11" t="s">
        <v>23</v>
      </c>
      <c r="J21" s="11">
        <f>SUM(K21,L21)</f>
        <v>440800</v>
      </c>
      <c r="K21" s="11">
        <v>440800</v>
      </c>
      <c r="L21" s="11" t="s">
        <v>23</v>
      </c>
    </row>
    <row r="22" spans="1:12" ht="39.75" customHeight="1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75" customHeight="1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75" customHeight="1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75" customHeight="1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75" customHeight="1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75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75" customHeight="1">
      <c r="A29" s="9">
        <v>4200</v>
      </c>
      <c r="B29" s="10" t="s">
        <v>384</v>
      </c>
      <c r="C29" s="9" t="s">
        <v>369</v>
      </c>
      <c r="D29" s="11">
        <f>SUM(D31,D40,D45,D55,D58,D62)</f>
        <v>350186887</v>
      </c>
      <c r="E29" s="11">
        <f>SUM(E31,E40,E45,E55,E58,E62)</f>
        <v>350186887</v>
      </c>
      <c r="F29" s="11" t="s">
        <v>23</v>
      </c>
      <c r="G29" s="11">
        <f>SUM(G31,G40,G45,G55,G58,G62)</f>
        <v>371904887</v>
      </c>
      <c r="H29" s="11">
        <f>SUM(H31,H40,H45,H55,H58,H62)</f>
        <v>371904887</v>
      </c>
      <c r="I29" s="11" t="s">
        <v>23</v>
      </c>
      <c r="J29" s="11">
        <f>SUM(J31,J40,J45,J55,J58,J62)</f>
        <v>48370475.3</v>
      </c>
      <c r="K29" s="11">
        <f>SUM(K31,K40,K45,K55,K58,K62)</f>
        <v>48370475.3</v>
      </c>
      <c r="L29" s="11" t="s">
        <v>23</v>
      </c>
    </row>
    <row r="30" spans="1:12" ht="39.75" customHeight="1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75" customHeight="1">
      <c r="A31" s="9">
        <v>4210</v>
      </c>
      <c r="B31" s="10" t="s">
        <v>385</v>
      </c>
      <c r="C31" s="9" t="s">
        <v>369</v>
      </c>
      <c r="D31" s="11">
        <f>SUM(D33:D39)</f>
        <v>142316400</v>
      </c>
      <c r="E31" s="11">
        <f>SUM(E33:E39)</f>
        <v>142316400</v>
      </c>
      <c r="F31" s="11" t="s">
        <v>23</v>
      </c>
      <c r="G31" s="11">
        <f>SUM(G33:G39)</f>
        <v>142316400</v>
      </c>
      <c r="H31" s="11">
        <f>SUM(H33:H39)</f>
        <v>142316400</v>
      </c>
      <c r="I31" s="11" t="s">
        <v>23</v>
      </c>
      <c r="J31" s="11">
        <f>SUM(J33:J39)</f>
        <v>38681734.5</v>
      </c>
      <c r="K31" s="11">
        <f>SUM(K33:K39)</f>
        <v>38681734.5</v>
      </c>
      <c r="L31" s="11" t="s">
        <v>23</v>
      </c>
    </row>
    <row r="32" spans="1:12" ht="39.75" customHeight="1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75" customHeight="1">
      <c r="A33" s="9">
        <v>4211</v>
      </c>
      <c r="B33" s="10" t="s">
        <v>386</v>
      </c>
      <c r="C33" s="9" t="s">
        <v>387</v>
      </c>
      <c r="D33" s="11">
        <f aca="true" t="shared" si="2" ref="D33:D39">SUM(E33,F33)</f>
        <v>730000</v>
      </c>
      <c r="E33" s="11">
        <v>730000</v>
      </c>
      <c r="F33" s="11" t="s">
        <v>23</v>
      </c>
      <c r="G33" s="11">
        <f aca="true" t="shared" si="3" ref="G33:G39">SUM(H33,I33)</f>
        <v>730000</v>
      </c>
      <c r="H33" s="11">
        <v>730000</v>
      </c>
      <c r="I33" s="11" t="s">
        <v>23</v>
      </c>
      <c r="J33" s="11">
        <f aca="true" t="shared" si="4" ref="J33:J39">SUM(K33,L33)</f>
        <v>0</v>
      </c>
      <c r="K33" s="11">
        <v>0</v>
      </c>
      <c r="L33" s="11" t="s">
        <v>23</v>
      </c>
    </row>
    <row r="34" spans="1:12" ht="39.75" customHeight="1">
      <c r="A34" s="9">
        <v>4212</v>
      </c>
      <c r="B34" s="10" t="s">
        <v>388</v>
      </c>
      <c r="C34" s="9" t="s">
        <v>389</v>
      </c>
      <c r="D34" s="11">
        <f t="shared" si="2"/>
        <v>51106000</v>
      </c>
      <c r="E34" s="11">
        <v>51106000</v>
      </c>
      <c r="F34" s="11" t="s">
        <v>23</v>
      </c>
      <c r="G34" s="11">
        <f t="shared" si="3"/>
        <v>51106000</v>
      </c>
      <c r="H34" s="11">
        <v>51106000</v>
      </c>
      <c r="I34" s="11" t="s">
        <v>23</v>
      </c>
      <c r="J34" s="11">
        <f t="shared" si="4"/>
        <v>16026794.5</v>
      </c>
      <c r="K34" s="11">
        <v>16026794.5</v>
      </c>
      <c r="L34" s="11" t="s">
        <v>23</v>
      </c>
    </row>
    <row r="35" spans="1:12" ht="39.75" customHeight="1">
      <c r="A35" s="9">
        <v>4213</v>
      </c>
      <c r="B35" s="10" t="s">
        <v>390</v>
      </c>
      <c r="C35" s="9" t="s">
        <v>391</v>
      </c>
      <c r="D35" s="11">
        <f t="shared" si="2"/>
        <v>86764400</v>
      </c>
      <c r="E35" s="11">
        <v>86764400</v>
      </c>
      <c r="F35" s="11" t="s">
        <v>23</v>
      </c>
      <c r="G35" s="11">
        <f t="shared" si="3"/>
        <v>86764400</v>
      </c>
      <c r="H35" s="11">
        <v>86764400</v>
      </c>
      <c r="I35" s="11" t="s">
        <v>23</v>
      </c>
      <c r="J35" s="11">
        <f t="shared" si="4"/>
        <v>22509382.4</v>
      </c>
      <c r="K35" s="11">
        <v>22509382.4</v>
      </c>
      <c r="L35" s="11" t="s">
        <v>23</v>
      </c>
    </row>
    <row r="36" spans="1:12" ht="39.75" customHeight="1">
      <c r="A36" s="9">
        <v>4214</v>
      </c>
      <c r="B36" s="10" t="s">
        <v>392</v>
      </c>
      <c r="C36" s="9" t="s">
        <v>393</v>
      </c>
      <c r="D36" s="11">
        <f t="shared" si="2"/>
        <v>3001000</v>
      </c>
      <c r="E36" s="11">
        <v>3001000</v>
      </c>
      <c r="F36" s="11" t="s">
        <v>23</v>
      </c>
      <c r="G36" s="11">
        <f t="shared" si="3"/>
        <v>3001000</v>
      </c>
      <c r="H36" s="11">
        <v>3001000</v>
      </c>
      <c r="I36" s="11" t="s">
        <v>23</v>
      </c>
      <c r="J36" s="11">
        <f t="shared" si="4"/>
        <v>145557.6</v>
      </c>
      <c r="K36" s="11">
        <v>145557.6</v>
      </c>
      <c r="L36" s="11" t="s">
        <v>23</v>
      </c>
    </row>
    <row r="37" spans="1:12" ht="39.75" customHeight="1">
      <c r="A37" s="9">
        <v>4215</v>
      </c>
      <c r="B37" s="10" t="s">
        <v>394</v>
      </c>
      <c r="C37" s="9" t="s">
        <v>395</v>
      </c>
      <c r="D37" s="11">
        <f t="shared" si="2"/>
        <v>715000</v>
      </c>
      <c r="E37" s="11">
        <v>715000</v>
      </c>
      <c r="F37" s="11" t="s">
        <v>23</v>
      </c>
      <c r="G37" s="11">
        <f t="shared" si="3"/>
        <v>715000</v>
      </c>
      <c r="H37" s="11">
        <v>715000</v>
      </c>
      <c r="I37" s="11" t="s">
        <v>23</v>
      </c>
      <c r="J37" s="11">
        <f t="shared" si="4"/>
        <v>0</v>
      </c>
      <c r="K37" s="11">
        <v>0</v>
      </c>
      <c r="L37" s="11" t="s">
        <v>23</v>
      </c>
    </row>
    <row r="38" spans="1:12" ht="39.75" customHeight="1">
      <c r="A38" s="9">
        <v>4216</v>
      </c>
      <c r="B38" s="10" t="s">
        <v>396</v>
      </c>
      <c r="C38" s="9" t="s">
        <v>397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75" customHeight="1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75" customHeight="1">
      <c r="A40" s="9">
        <v>4220</v>
      </c>
      <c r="B40" s="10" t="s">
        <v>400</v>
      </c>
      <c r="C40" s="9" t="s">
        <v>369</v>
      </c>
      <c r="D40" s="11">
        <f>SUM(D42:D44)</f>
        <v>800000</v>
      </c>
      <c r="E40" s="11">
        <f>SUM(E42:E44)</f>
        <v>800000</v>
      </c>
      <c r="F40" s="11" t="s">
        <v>23</v>
      </c>
      <c r="G40" s="11">
        <f>SUM(G42:G44)</f>
        <v>800000</v>
      </c>
      <c r="H40" s="11">
        <f>SUM(H42:H44)</f>
        <v>800000</v>
      </c>
      <c r="I40" s="11" t="s">
        <v>23</v>
      </c>
      <c r="J40" s="11">
        <f>SUM(J42:J44)</f>
        <v>65000</v>
      </c>
      <c r="K40" s="11">
        <f>SUM(K42:K44)</f>
        <v>65000</v>
      </c>
      <c r="L40" s="11" t="s">
        <v>23</v>
      </c>
    </row>
    <row r="41" spans="1:12" ht="39.75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4221</v>
      </c>
      <c r="B42" s="10" t="s">
        <v>401</v>
      </c>
      <c r="C42" s="9" t="s">
        <v>402</v>
      </c>
      <c r="D42" s="11">
        <f>SUM(E42,F42)</f>
        <v>800000</v>
      </c>
      <c r="E42" s="11">
        <v>800000</v>
      </c>
      <c r="F42" s="11" t="s">
        <v>23</v>
      </c>
      <c r="G42" s="11">
        <f>SUM(H42,I42)</f>
        <v>800000</v>
      </c>
      <c r="H42" s="11">
        <v>800000</v>
      </c>
      <c r="I42" s="11" t="s">
        <v>23</v>
      </c>
      <c r="J42" s="11">
        <f>SUM(K42,L42)</f>
        <v>65000</v>
      </c>
      <c r="K42" s="11">
        <v>65000</v>
      </c>
      <c r="L42" s="11" t="s">
        <v>23</v>
      </c>
    </row>
    <row r="43" spans="1:12" ht="39.75" customHeight="1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75" customHeight="1">
      <c r="A45" s="9">
        <v>4230</v>
      </c>
      <c r="B45" s="10" t="s">
        <v>407</v>
      </c>
      <c r="C45" s="9" t="s">
        <v>23</v>
      </c>
      <c r="D45" s="11">
        <f>SUM(D47:D54)</f>
        <v>32665100</v>
      </c>
      <c r="E45" s="11">
        <f>SUM(E47:E54)</f>
        <v>32665100</v>
      </c>
      <c r="F45" s="11" t="s">
        <v>23</v>
      </c>
      <c r="G45" s="11">
        <f>SUM(G47:G54)</f>
        <v>54065100</v>
      </c>
      <c r="H45" s="11">
        <f>SUM(H47:H54)</f>
        <v>54065100</v>
      </c>
      <c r="I45" s="11" t="s">
        <v>23</v>
      </c>
      <c r="J45" s="11">
        <f>SUM(J47:J54)</f>
        <v>6114740</v>
      </c>
      <c r="K45" s="11">
        <f>SUM(K47:K54)</f>
        <v>6114740</v>
      </c>
      <c r="L45" s="11" t="s">
        <v>23</v>
      </c>
    </row>
    <row r="46" spans="1:12" ht="39.75" customHeight="1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75" customHeight="1">
      <c r="A47" s="9">
        <v>4231</v>
      </c>
      <c r="B47" s="10" t="s">
        <v>408</v>
      </c>
      <c r="C47" s="9" t="s">
        <v>409</v>
      </c>
      <c r="D47" s="11">
        <f aca="true" t="shared" si="5" ref="D47:D54">SUM(E47,F47)</f>
        <v>100000</v>
      </c>
      <c r="E47" s="11">
        <v>100000</v>
      </c>
      <c r="F47" s="11" t="s">
        <v>23</v>
      </c>
      <c r="G47" s="11">
        <f aca="true" t="shared" si="6" ref="G47:G54">SUM(H47,I47)</f>
        <v>100000</v>
      </c>
      <c r="H47" s="11">
        <v>100000</v>
      </c>
      <c r="I47" s="11" t="s">
        <v>23</v>
      </c>
      <c r="J47" s="11">
        <f aca="true" t="shared" si="7" ref="J47:J54">SUM(K47,L47)</f>
        <v>45000</v>
      </c>
      <c r="K47" s="11">
        <v>45000</v>
      </c>
      <c r="L47" s="11" t="s">
        <v>23</v>
      </c>
    </row>
    <row r="48" spans="1:12" ht="39.75" customHeight="1">
      <c r="A48" s="9">
        <v>4232</v>
      </c>
      <c r="B48" s="10" t="s">
        <v>410</v>
      </c>
      <c r="C48" s="9" t="s">
        <v>411</v>
      </c>
      <c r="D48" s="11">
        <f t="shared" si="5"/>
        <v>2485000</v>
      </c>
      <c r="E48" s="11">
        <v>2485000</v>
      </c>
      <c r="F48" s="11" t="s">
        <v>23</v>
      </c>
      <c r="G48" s="11">
        <f t="shared" si="6"/>
        <v>2485000</v>
      </c>
      <c r="H48" s="11">
        <v>2485000</v>
      </c>
      <c r="I48" s="11" t="s">
        <v>23</v>
      </c>
      <c r="J48" s="11">
        <f t="shared" si="7"/>
        <v>611600</v>
      </c>
      <c r="K48" s="11">
        <v>611600</v>
      </c>
      <c r="L48" s="11" t="s">
        <v>23</v>
      </c>
    </row>
    <row r="49" spans="1:12" ht="39.75" customHeight="1">
      <c r="A49" s="9">
        <v>4233</v>
      </c>
      <c r="B49" s="10" t="s">
        <v>412</v>
      </c>
      <c r="C49" s="9" t="s">
        <v>413</v>
      </c>
      <c r="D49" s="11">
        <f t="shared" si="5"/>
        <v>150000</v>
      </c>
      <c r="E49" s="11">
        <v>150000</v>
      </c>
      <c r="F49" s="11" t="s">
        <v>23</v>
      </c>
      <c r="G49" s="11">
        <f t="shared" si="6"/>
        <v>150000</v>
      </c>
      <c r="H49" s="11">
        <v>150000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75" customHeight="1">
      <c r="A50" s="9">
        <v>4234</v>
      </c>
      <c r="B50" s="10" t="s">
        <v>414</v>
      </c>
      <c r="C50" s="9" t="s">
        <v>415</v>
      </c>
      <c r="D50" s="11">
        <f t="shared" si="5"/>
        <v>886500</v>
      </c>
      <c r="E50" s="11">
        <v>886500</v>
      </c>
      <c r="F50" s="11" t="s">
        <v>23</v>
      </c>
      <c r="G50" s="11">
        <f t="shared" si="6"/>
        <v>886500</v>
      </c>
      <c r="H50" s="11">
        <v>886500</v>
      </c>
      <c r="I50" s="11" t="s">
        <v>23</v>
      </c>
      <c r="J50" s="11">
        <f t="shared" si="7"/>
        <v>68140</v>
      </c>
      <c r="K50" s="11">
        <v>68140</v>
      </c>
      <c r="L50" s="11" t="s">
        <v>23</v>
      </c>
    </row>
    <row r="51" spans="1:12" ht="39.75" customHeight="1">
      <c r="A51" s="9">
        <v>4235</v>
      </c>
      <c r="B51" s="10" t="s">
        <v>416</v>
      </c>
      <c r="C51" s="9" t="s">
        <v>417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75" customHeight="1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75" customHeight="1">
      <c r="A53" s="9">
        <v>4237</v>
      </c>
      <c r="B53" s="10" t="s">
        <v>420</v>
      </c>
      <c r="C53" s="9" t="s">
        <v>421</v>
      </c>
      <c r="D53" s="11">
        <f t="shared" si="5"/>
        <v>1000000</v>
      </c>
      <c r="E53" s="11">
        <v>1000000</v>
      </c>
      <c r="F53" s="11" t="s">
        <v>23</v>
      </c>
      <c r="G53" s="11">
        <f t="shared" si="6"/>
        <v>5000000</v>
      </c>
      <c r="H53" s="11">
        <v>5000000</v>
      </c>
      <c r="I53" s="11" t="s">
        <v>23</v>
      </c>
      <c r="J53" s="11">
        <f t="shared" si="7"/>
        <v>500000</v>
      </c>
      <c r="K53" s="11">
        <v>500000</v>
      </c>
      <c r="L53" s="11" t="s">
        <v>23</v>
      </c>
    </row>
    <row r="54" spans="1:12" ht="39.75" customHeight="1">
      <c r="A54" s="9">
        <v>4238</v>
      </c>
      <c r="B54" s="10" t="s">
        <v>422</v>
      </c>
      <c r="C54" s="9" t="s">
        <v>423</v>
      </c>
      <c r="D54" s="11">
        <f t="shared" si="5"/>
        <v>28043600</v>
      </c>
      <c r="E54" s="11">
        <v>28043600</v>
      </c>
      <c r="F54" s="11" t="s">
        <v>23</v>
      </c>
      <c r="G54" s="11">
        <f t="shared" si="6"/>
        <v>45443600</v>
      </c>
      <c r="H54" s="11">
        <v>45443600</v>
      </c>
      <c r="I54" s="11" t="s">
        <v>23</v>
      </c>
      <c r="J54" s="11">
        <f t="shared" si="7"/>
        <v>4890000</v>
      </c>
      <c r="K54" s="11">
        <v>4890000</v>
      </c>
      <c r="L54" s="11" t="s">
        <v>23</v>
      </c>
    </row>
    <row r="55" spans="1:12" ht="39.75" customHeight="1">
      <c r="A55" s="9">
        <v>4240</v>
      </c>
      <c r="B55" s="10" t="s">
        <v>424</v>
      </c>
      <c r="C55" s="9" t="s">
        <v>369</v>
      </c>
      <c r="D55" s="11">
        <f>SUM(D57)</f>
        <v>11613000</v>
      </c>
      <c r="E55" s="11">
        <f>SUM(E57)</f>
        <v>11613000</v>
      </c>
      <c r="F55" s="11" t="s">
        <v>23</v>
      </c>
      <c r="G55" s="11">
        <f>SUM(G57)</f>
        <v>11931000</v>
      </c>
      <c r="H55" s="11">
        <f>SUM(H57)</f>
        <v>11931000</v>
      </c>
      <c r="I55" s="11" t="s">
        <v>23</v>
      </c>
      <c r="J55" s="11">
        <f>SUM(J57)</f>
        <v>1350701</v>
      </c>
      <c r="K55" s="11">
        <f>SUM(K57)</f>
        <v>1350701</v>
      </c>
      <c r="L55" s="11" t="s">
        <v>23</v>
      </c>
    </row>
    <row r="56" spans="1:12" ht="39.75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4241</v>
      </c>
      <c r="B57" s="10" t="s">
        <v>425</v>
      </c>
      <c r="C57" s="9" t="s">
        <v>426</v>
      </c>
      <c r="D57" s="11">
        <f>SUM(E57,F57)</f>
        <v>11613000</v>
      </c>
      <c r="E57" s="11">
        <v>11613000</v>
      </c>
      <c r="F57" s="11" t="s">
        <v>23</v>
      </c>
      <c r="G57" s="11">
        <f>SUM(H57,I57)</f>
        <v>11931000</v>
      </c>
      <c r="H57" s="11">
        <v>11931000</v>
      </c>
      <c r="I57" s="11" t="s">
        <v>23</v>
      </c>
      <c r="J57" s="11">
        <f>SUM(K57,L57)</f>
        <v>1350701</v>
      </c>
      <c r="K57" s="11">
        <v>1350701</v>
      </c>
      <c r="L57" s="11" t="s">
        <v>23</v>
      </c>
    </row>
    <row r="58" spans="1:12" ht="39.75" customHeight="1">
      <c r="A58" s="9">
        <v>4250</v>
      </c>
      <c r="B58" s="10" t="s">
        <v>427</v>
      </c>
      <c r="C58" s="9" t="s">
        <v>369</v>
      </c>
      <c r="D58" s="11">
        <f>SUM(D60:D61)</f>
        <v>136457387</v>
      </c>
      <c r="E58" s="11">
        <f>SUM(E60:E61)</f>
        <v>136457387</v>
      </c>
      <c r="F58" s="11" t="s">
        <v>23</v>
      </c>
      <c r="G58" s="11">
        <f>SUM(G60:G61)</f>
        <v>136457387</v>
      </c>
      <c r="H58" s="11">
        <f>SUM(H60:H61)</f>
        <v>136457387</v>
      </c>
      <c r="I58" s="11" t="s">
        <v>23</v>
      </c>
      <c r="J58" s="11">
        <f>SUM(J60:J61)</f>
        <v>1283650</v>
      </c>
      <c r="K58" s="11">
        <f>SUM(K60:K61)</f>
        <v>1283650</v>
      </c>
      <c r="L58" s="11" t="s">
        <v>23</v>
      </c>
    </row>
    <row r="59" spans="1:12" ht="39.75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75" customHeight="1">
      <c r="A60" s="9">
        <v>4251</v>
      </c>
      <c r="B60" s="10" t="s">
        <v>428</v>
      </c>
      <c r="C60" s="9" t="s">
        <v>429</v>
      </c>
      <c r="D60" s="11">
        <f>SUM(E60,F60)</f>
        <v>128827387</v>
      </c>
      <c r="E60" s="11">
        <v>128827387</v>
      </c>
      <c r="F60" s="11" t="s">
        <v>23</v>
      </c>
      <c r="G60" s="11">
        <f>SUM(H60,I60)</f>
        <v>128827387</v>
      </c>
      <c r="H60" s="11">
        <v>128827387</v>
      </c>
      <c r="I60" s="11" t="s">
        <v>23</v>
      </c>
      <c r="J60" s="11">
        <f>SUM(K60,L60)</f>
        <v>1193650</v>
      </c>
      <c r="K60" s="11">
        <v>1193650</v>
      </c>
      <c r="L60" s="11" t="s">
        <v>23</v>
      </c>
    </row>
    <row r="61" spans="1:12" ht="39.75" customHeight="1">
      <c r="A61" s="9">
        <v>4252</v>
      </c>
      <c r="B61" s="10" t="s">
        <v>430</v>
      </c>
      <c r="C61" s="9" t="s">
        <v>431</v>
      </c>
      <c r="D61" s="11">
        <f>SUM(E61,F61)</f>
        <v>7630000</v>
      </c>
      <c r="E61" s="11">
        <v>7630000</v>
      </c>
      <c r="F61" s="11" t="s">
        <v>23</v>
      </c>
      <c r="G61" s="11">
        <f>SUM(H61,I61)</f>
        <v>7630000</v>
      </c>
      <c r="H61" s="11">
        <v>7630000</v>
      </c>
      <c r="I61" s="11" t="s">
        <v>23</v>
      </c>
      <c r="J61" s="11">
        <f>SUM(K61,L61)</f>
        <v>90000</v>
      </c>
      <c r="K61" s="11">
        <v>90000</v>
      </c>
      <c r="L61" s="11" t="s">
        <v>23</v>
      </c>
    </row>
    <row r="62" spans="1:12" ht="39.75" customHeight="1">
      <c r="A62" s="9">
        <v>4260</v>
      </c>
      <c r="B62" s="10" t="s">
        <v>432</v>
      </c>
      <c r="C62" s="9" t="s">
        <v>369</v>
      </c>
      <c r="D62" s="11">
        <f>SUM(D64:D71)</f>
        <v>26335000</v>
      </c>
      <c r="E62" s="11">
        <f>SUM(E64:E71)</f>
        <v>26335000</v>
      </c>
      <c r="F62" s="11" t="s">
        <v>23</v>
      </c>
      <c r="G62" s="11">
        <f>SUM(G64:G71)</f>
        <v>26335000</v>
      </c>
      <c r="H62" s="11">
        <f>SUM(H64:H71)</f>
        <v>26335000</v>
      </c>
      <c r="I62" s="11" t="s">
        <v>23</v>
      </c>
      <c r="J62" s="11">
        <f>SUM(J64:J71)</f>
        <v>874649.8</v>
      </c>
      <c r="K62" s="11">
        <f>SUM(K64:K71)</f>
        <v>874649.8</v>
      </c>
      <c r="L62" s="11" t="s">
        <v>23</v>
      </c>
    </row>
    <row r="63" spans="1:12" ht="39.75" customHeight="1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75" customHeight="1">
      <c r="A64" s="9">
        <v>4261</v>
      </c>
      <c r="B64" s="10" t="s">
        <v>433</v>
      </c>
      <c r="C64" s="9" t="s">
        <v>434</v>
      </c>
      <c r="D64" s="11">
        <f aca="true" t="shared" si="8" ref="D64:D71">SUM(E64,F64)</f>
        <v>3960000</v>
      </c>
      <c r="E64" s="11">
        <v>3960000</v>
      </c>
      <c r="F64" s="11" t="s">
        <v>23</v>
      </c>
      <c r="G64" s="11">
        <f aca="true" t="shared" si="9" ref="G64:G71">SUM(H64,I64)</f>
        <v>3960000</v>
      </c>
      <c r="H64" s="11">
        <v>3960000</v>
      </c>
      <c r="I64" s="11" t="s">
        <v>23</v>
      </c>
      <c r="J64" s="11">
        <f aca="true" t="shared" si="10" ref="J64:J71">SUM(K64,L64)</f>
        <v>0</v>
      </c>
      <c r="K64" s="11">
        <v>0</v>
      </c>
      <c r="L64" s="11" t="s">
        <v>23</v>
      </c>
    </row>
    <row r="65" spans="1:12" ht="39.75" customHeight="1">
      <c r="A65" s="9">
        <v>4262</v>
      </c>
      <c r="B65" s="10" t="s">
        <v>435</v>
      </c>
      <c r="C65" s="9" t="s">
        <v>436</v>
      </c>
      <c r="D65" s="11">
        <f t="shared" si="8"/>
        <v>1340000</v>
      </c>
      <c r="E65" s="11">
        <v>1340000</v>
      </c>
      <c r="F65" s="11" t="s">
        <v>23</v>
      </c>
      <c r="G65" s="11">
        <f t="shared" si="9"/>
        <v>1340000</v>
      </c>
      <c r="H65" s="11">
        <v>1340000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75" customHeight="1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75" customHeight="1">
      <c r="A67" s="9">
        <v>4264</v>
      </c>
      <c r="B67" s="10" t="s">
        <v>439</v>
      </c>
      <c r="C67" s="9" t="s">
        <v>440</v>
      </c>
      <c r="D67" s="11">
        <f t="shared" si="8"/>
        <v>10328000</v>
      </c>
      <c r="E67" s="11">
        <v>10328000</v>
      </c>
      <c r="F67" s="11" t="s">
        <v>23</v>
      </c>
      <c r="G67" s="11">
        <f t="shared" si="9"/>
        <v>10328000</v>
      </c>
      <c r="H67" s="11">
        <v>10328000</v>
      </c>
      <c r="I67" s="11" t="s">
        <v>23</v>
      </c>
      <c r="J67" s="11">
        <f t="shared" si="10"/>
        <v>217649.8</v>
      </c>
      <c r="K67" s="11">
        <v>217649.8</v>
      </c>
      <c r="L67" s="11" t="s">
        <v>23</v>
      </c>
    </row>
    <row r="68" spans="1:12" ht="39.75" customHeight="1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75" customHeight="1">
      <c r="A69" s="9">
        <v>4266</v>
      </c>
      <c r="B69" s="10" t="s">
        <v>443</v>
      </c>
      <c r="C69" s="9" t="s">
        <v>444</v>
      </c>
      <c r="D69" s="11">
        <f t="shared" si="8"/>
        <v>30000</v>
      </c>
      <c r="E69" s="11">
        <v>30000</v>
      </c>
      <c r="F69" s="11" t="s">
        <v>23</v>
      </c>
      <c r="G69" s="11">
        <f t="shared" si="9"/>
        <v>30000</v>
      </c>
      <c r="H69" s="11">
        <v>30000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75" customHeight="1">
      <c r="A70" s="9">
        <v>4267</v>
      </c>
      <c r="B70" s="10" t="s">
        <v>445</v>
      </c>
      <c r="C70" s="9" t="s">
        <v>446</v>
      </c>
      <c r="D70" s="11">
        <f t="shared" si="8"/>
        <v>2055000</v>
      </c>
      <c r="E70" s="11">
        <v>2055000</v>
      </c>
      <c r="F70" s="11" t="s">
        <v>23</v>
      </c>
      <c r="G70" s="11">
        <f t="shared" si="9"/>
        <v>2055000</v>
      </c>
      <c r="H70" s="11">
        <v>2055000</v>
      </c>
      <c r="I70" s="11" t="s">
        <v>23</v>
      </c>
      <c r="J70" s="11">
        <f t="shared" si="10"/>
        <v>275000</v>
      </c>
      <c r="K70" s="11">
        <v>275000</v>
      </c>
      <c r="L70" s="11" t="s">
        <v>23</v>
      </c>
    </row>
    <row r="71" spans="1:12" ht="39.75" customHeight="1">
      <c r="A71" s="9">
        <v>4268</v>
      </c>
      <c r="B71" s="10" t="s">
        <v>447</v>
      </c>
      <c r="C71" s="9" t="s">
        <v>448</v>
      </c>
      <c r="D71" s="11">
        <f t="shared" si="8"/>
        <v>8622000</v>
      </c>
      <c r="E71" s="11">
        <v>8622000</v>
      </c>
      <c r="F71" s="11" t="s">
        <v>23</v>
      </c>
      <c r="G71" s="11">
        <f t="shared" si="9"/>
        <v>8622000</v>
      </c>
      <c r="H71" s="11">
        <v>8622000</v>
      </c>
      <c r="I71" s="11" t="s">
        <v>23</v>
      </c>
      <c r="J71" s="11">
        <f t="shared" si="10"/>
        <v>382000</v>
      </c>
      <c r="K71" s="11">
        <v>382000</v>
      </c>
      <c r="L71" s="11" t="s">
        <v>23</v>
      </c>
    </row>
    <row r="72" spans="1:12" ht="39.75" customHeight="1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75" customHeight="1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customHeight="1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75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customHeight="1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customHeight="1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customHeight="1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75" customHeight="1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customHeight="1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customHeight="1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75" customHeight="1">
      <c r="A87" s="9">
        <v>4400</v>
      </c>
      <c r="B87" s="10" t="s">
        <v>467</v>
      </c>
      <c r="C87" s="9" t="s">
        <v>369</v>
      </c>
      <c r="D87" s="11">
        <f>SUM(D89,D93)</f>
        <v>677018300</v>
      </c>
      <c r="E87" s="11">
        <f>SUM(E89,E93)</f>
        <v>677018300</v>
      </c>
      <c r="F87" s="11" t="s">
        <v>23</v>
      </c>
      <c r="G87" s="11">
        <f>SUM(G89,G93)</f>
        <v>703928300</v>
      </c>
      <c r="H87" s="11">
        <f>SUM(H89,H93)</f>
        <v>703928300</v>
      </c>
      <c r="I87" s="11" t="s">
        <v>23</v>
      </c>
      <c r="J87" s="11">
        <f>SUM(J89,J93)</f>
        <v>120614416</v>
      </c>
      <c r="K87" s="11">
        <f>SUM(K89,K93)</f>
        <v>120614416</v>
      </c>
      <c r="L87" s="11" t="s">
        <v>23</v>
      </c>
    </row>
    <row r="88" spans="1:12" ht="39.75" customHeight="1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75" customHeight="1">
      <c r="A89" s="9">
        <v>4410</v>
      </c>
      <c r="B89" s="10" t="s">
        <v>468</v>
      </c>
      <c r="C89" s="9" t="s">
        <v>369</v>
      </c>
      <c r="D89" s="11">
        <f>SUM(D91:D92)</f>
        <v>677018300</v>
      </c>
      <c r="E89" s="11">
        <f>SUM(E91:E92)</f>
        <v>677018300</v>
      </c>
      <c r="F89" s="11" t="s">
        <v>23</v>
      </c>
      <c r="G89" s="11">
        <f>SUM(G91:G92)</f>
        <v>703928300</v>
      </c>
      <c r="H89" s="11">
        <f>SUM(H91:H92)</f>
        <v>703928300</v>
      </c>
      <c r="I89" s="11" t="s">
        <v>23</v>
      </c>
      <c r="J89" s="11">
        <f>SUM(J91:J92)</f>
        <v>120614416</v>
      </c>
      <c r="K89" s="11">
        <f>SUM(K91:K92)</f>
        <v>120614416</v>
      </c>
      <c r="L89" s="11" t="s">
        <v>23</v>
      </c>
    </row>
    <row r="90" spans="1:12" ht="39.75" customHeight="1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75" customHeight="1">
      <c r="A91" s="9">
        <v>4411</v>
      </c>
      <c r="B91" s="10" t="s">
        <v>469</v>
      </c>
      <c r="C91" s="9" t="s">
        <v>470</v>
      </c>
      <c r="D91" s="11">
        <f>SUM(E91,F91)</f>
        <v>677018300</v>
      </c>
      <c r="E91" s="11">
        <v>677018300</v>
      </c>
      <c r="F91" s="11" t="s">
        <v>23</v>
      </c>
      <c r="G91" s="11">
        <f>SUM(H91,I91)</f>
        <v>703928300</v>
      </c>
      <c r="H91" s="11">
        <v>703928300</v>
      </c>
      <c r="I91" s="11" t="s">
        <v>23</v>
      </c>
      <c r="J91" s="11">
        <f>SUM(K91,L91)</f>
        <v>120614416</v>
      </c>
      <c r="K91" s="11">
        <v>120614416</v>
      </c>
      <c r="L91" s="11" t="s">
        <v>23</v>
      </c>
    </row>
    <row r="92" spans="1:12" ht="39.75" customHeight="1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customHeight="1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75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75" customHeight="1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customHeight="1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75" customHeight="1">
      <c r="A97" s="9">
        <v>4500</v>
      </c>
      <c r="B97" s="10" t="s">
        <v>478</v>
      </c>
      <c r="C97" s="9"/>
      <c r="D97" s="11">
        <f>SUM(D99,D103,D107,D115)</f>
        <v>79356500</v>
      </c>
      <c r="E97" s="11">
        <f>SUM(E99,E103,E107,E115)</f>
        <v>79356500</v>
      </c>
      <c r="F97" s="11" t="s">
        <v>23</v>
      </c>
      <c r="G97" s="11">
        <f>SUM(G99,G103,G107,G115)</f>
        <v>79356500</v>
      </c>
      <c r="H97" s="11">
        <f>SUM(H99,H103,H107,H115)</f>
        <v>79356500</v>
      </c>
      <c r="I97" s="11" t="s">
        <v>23</v>
      </c>
      <c r="J97" s="11">
        <f>SUM(J99,J103,J107,J115)</f>
        <v>40164737</v>
      </c>
      <c r="K97" s="11">
        <f>SUM(K99,K103,K107,K115)</f>
        <v>40164737</v>
      </c>
      <c r="L97" s="11" t="s">
        <v>23</v>
      </c>
    </row>
    <row r="98" spans="1:12" ht="39.75" customHeight="1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customHeight="1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75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75" customHeight="1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customHeight="1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customHeight="1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75" customHeight="1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customHeight="1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customHeight="1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75" customHeight="1">
      <c r="A107" s="9">
        <v>4530</v>
      </c>
      <c r="B107" s="10" t="s">
        <v>489</v>
      </c>
      <c r="C107" s="9" t="s">
        <v>369</v>
      </c>
      <c r="D107" s="11">
        <f>SUM(D109:D111)</f>
        <v>5400000</v>
      </c>
      <c r="E107" s="11">
        <f>SUM(E109:E111)</f>
        <v>5400000</v>
      </c>
      <c r="F107" s="11" t="s">
        <v>23</v>
      </c>
      <c r="G107" s="11">
        <f>SUM(G109:G111)</f>
        <v>5400000</v>
      </c>
      <c r="H107" s="11">
        <f>SUM(H109:H111)</f>
        <v>5400000</v>
      </c>
      <c r="I107" s="11" t="s">
        <v>23</v>
      </c>
      <c r="J107" s="11">
        <f>SUM(J109:J111)</f>
        <v>370834</v>
      </c>
      <c r="K107" s="11">
        <f>SUM(K109:K111)</f>
        <v>370834</v>
      </c>
      <c r="L107" s="11" t="s">
        <v>23</v>
      </c>
    </row>
    <row r="108" spans="1:12" ht="39.75" customHeight="1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75" customHeight="1">
      <c r="A109" s="9">
        <v>4531</v>
      </c>
      <c r="B109" s="10" t="s">
        <v>490</v>
      </c>
      <c r="C109" s="9" t="s">
        <v>491</v>
      </c>
      <c r="D109" s="11">
        <f>SUM(E109,F109)</f>
        <v>2400000</v>
      </c>
      <c r="E109" s="11">
        <v>2400000</v>
      </c>
      <c r="F109" s="11" t="s">
        <v>23</v>
      </c>
      <c r="G109" s="11">
        <f>SUM(H109,I109)</f>
        <v>2400000</v>
      </c>
      <c r="H109" s="11">
        <v>2400000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75" customHeight="1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4533</v>
      </c>
      <c r="B111" s="10" t="s">
        <v>494</v>
      </c>
      <c r="C111" s="9" t="s">
        <v>495</v>
      </c>
      <c r="D111" s="11">
        <f>SUM(D112,D113,D114)</f>
        <v>3000000</v>
      </c>
      <c r="E111" s="11">
        <f>SUM(E112,E113,E114)</f>
        <v>3000000</v>
      </c>
      <c r="F111" s="11" t="s">
        <v>23</v>
      </c>
      <c r="G111" s="11">
        <f>SUM(G112,G113,G114)</f>
        <v>3000000</v>
      </c>
      <c r="H111" s="11">
        <f>SUM(H112,H113,H114)</f>
        <v>3000000</v>
      </c>
      <c r="I111" s="11" t="s">
        <v>23</v>
      </c>
      <c r="J111" s="11">
        <f>SUM(J112,J113,J114)</f>
        <v>370834</v>
      </c>
      <c r="K111" s="11">
        <f>SUM(K112,K113,K114)</f>
        <v>370834</v>
      </c>
      <c r="L111" s="11" t="s">
        <v>23</v>
      </c>
    </row>
    <row r="112" spans="1:12" ht="39.75" customHeight="1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75" customHeight="1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75" customHeight="1">
      <c r="A114" s="9">
        <v>4536</v>
      </c>
      <c r="B114" s="10" t="s">
        <v>498</v>
      </c>
      <c r="C114" s="9"/>
      <c r="D114" s="11">
        <f>SUM(E114,F114)</f>
        <v>3000000</v>
      </c>
      <c r="E114" s="11">
        <f>3000000-SUM(E113,E116)</f>
        <v>3000000</v>
      </c>
      <c r="F114" s="11" t="s">
        <v>23</v>
      </c>
      <c r="G114" s="11">
        <f>SUM(H114,I114)</f>
        <v>3000000</v>
      </c>
      <c r="H114" s="11">
        <f>3000000-SUM(H113,H116)</f>
        <v>3000000</v>
      </c>
      <c r="I114" s="11" t="s">
        <v>23</v>
      </c>
      <c r="J114" s="11">
        <f>SUM(K114,L114)</f>
        <v>370834</v>
      </c>
      <c r="K114" s="11">
        <f>370834-SUM(K113,K116)</f>
        <v>370834</v>
      </c>
      <c r="L114" s="11" t="s">
        <v>23</v>
      </c>
    </row>
    <row r="115" spans="1:12" ht="39.75" customHeight="1">
      <c r="A115" s="9">
        <v>4540</v>
      </c>
      <c r="B115" s="10" t="s">
        <v>499</v>
      </c>
      <c r="C115" s="9" t="s">
        <v>369</v>
      </c>
      <c r="D115" s="11">
        <f>SUM(D117:D119)</f>
        <v>73956500</v>
      </c>
      <c r="E115" s="11">
        <f>SUM(E117:E119)</f>
        <v>73956500</v>
      </c>
      <c r="F115" s="11" t="s">
        <v>23</v>
      </c>
      <c r="G115" s="11">
        <f>SUM(G117:G119)</f>
        <v>73956500</v>
      </c>
      <c r="H115" s="11">
        <f>SUM(H117:H119)</f>
        <v>73956500</v>
      </c>
      <c r="I115" s="11" t="s">
        <v>23</v>
      </c>
      <c r="J115" s="11">
        <f>SUM(J117:J119)</f>
        <v>39793903</v>
      </c>
      <c r="K115" s="11">
        <f>SUM(K117:K119)</f>
        <v>39793903</v>
      </c>
      <c r="L115" s="11" t="s">
        <v>23</v>
      </c>
    </row>
    <row r="116" spans="1:12" ht="39.75" customHeight="1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75" customHeight="1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75" customHeight="1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75" customHeight="1">
      <c r="A119" s="9">
        <v>4543</v>
      </c>
      <c r="B119" s="10" t="s">
        <v>504</v>
      </c>
      <c r="C119" s="9" t="s">
        <v>505</v>
      </c>
      <c r="D119" s="11">
        <f>SUM(D120,D121,D122)</f>
        <v>73956500</v>
      </c>
      <c r="E119" s="11">
        <f>SUM(E120,E121,E122)</f>
        <v>73956500</v>
      </c>
      <c r="F119" s="11" t="s">
        <v>23</v>
      </c>
      <c r="G119" s="11">
        <f>SUM(G120,G121,G122)</f>
        <v>73956500</v>
      </c>
      <c r="H119" s="11">
        <f>SUM(H120,H121,H122)</f>
        <v>73956500</v>
      </c>
      <c r="I119" s="11" t="s">
        <v>23</v>
      </c>
      <c r="J119" s="11">
        <f>SUM(J120,J121,J122)</f>
        <v>39793903</v>
      </c>
      <c r="K119" s="11">
        <f>SUM(K120,K121,K122)</f>
        <v>39793903</v>
      </c>
      <c r="L119" s="11" t="s">
        <v>23</v>
      </c>
    </row>
    <row r="120" spans="1:12" ht="39.75" customHeight="1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75" customHeight="1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75" customHeight="1">
      <c r="A122" s="9">
        <v>4546</v>
      </c>
      <c r="B122" s="10" t="s">
        <v>498</v>
      </c>
      <c r="C122" s="9"/>
      <c r="D122" s="11">
        <f>SUM(E122,F122)</f>
        <v>73956500</v>
      </c>
      <c r="E122" s="11">
        <v>73956500</v>
      </c>
      <c r="F122" s="11" t="s">
        <v>23</v>
      </c>
      <c r="G122" s="11">
        <f>SUM(H122,I122)</f>
        <v>73956500</v>
      </c>
      <c r="H122" s="11">
        <v>73956500</v>
      </c>
      <c r="I122" s="11" t="s">
        <v>23</v>
      </c>
      <c r="J122" s="11">
        <f>SUM(K122,L122)</f>
        <v>39793903</v>
      </c>
      <c r="K122" s="11">
        <v>39793903</v>
      </c>
      <c r="L122" s="11" t="s">
        <v>23</v>
      </c>
    </row>
    <row r="123" spans="1:12" ht="39.75" customHeight="1">
      <c r="A123" s="9">
        <v>4600</v>
      </c>
      <c r="B123" s="10" t="s">
        <v>507</v>
      </c>
      <c r="C123" s="9" t="s">
        <v>369</v>
      </c>
      <c r="D123" s="11">
        <f>SUM(D125,D129,D135)</f>
        <v>19000000</v>
      </c>
      <c r="E123" s="11">
        <f>SUM(E125,E129,E135)</f>
        <v>19000000</v>
      </c>
      <c r="F123" s="11" t="s">
        <v>23</v>
      </c>
      <c r="G123" s="11">
        <f>SUM(G125,G129,G135)</f>
        <v>19000000</v>
      </c>
      <c r="H123" s="11">
        <f>SUM(H125,H129,H135)</f>
        <v>19000000</v>
      </c>
      <c r="I123" s="11" t="s">
        <v>23</v>
      </c>
      <c r="J123" s="11">
        <f>SUM(J125,J129,J135)</f>
        <v>825000</v>
      </c>
      <c r="K123" s="11">
        <f>SUM(K125,K129,K135)</f>
        <v>825000</v>
      </c>
      <c r="L123" s="11" t="s">
        <v>23</v>
      </c>
    </row>
    <row r="124" spans="1:12" ht="39.75" customHeight="1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75" customHeight="1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75" customHeight="1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75" customHeight="1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customHeight="1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75" customHeight="1">
      <c r="A129" s="9">
        <v>4630</v>
      </c>
      <c r="B129" s="10" t="s">
        <v>513</v>
      </c>
      <c r="C129" s="9" t="s">
        <v>369</v>
      </c>
      <c r="D129" s="11">
        <f>SUM(D131:D134)</f>
        <v>19000000</v>
      </c>
      <c r="E129" s="11">
        <f>SUM(E131:E134)</f>
        <v>19000000</v>
      </c>
      <c r="F129" s="11" t="s">
        <v>23</v>
      </c>
      <c r="G129" s="11">
        <f>SUM(G131:G134)</f>
        <v>19000000</v>
      </c>
      <c r="H129" s="11">
        <f>SUM(H131:H134)</f>
        <v>19000000</v>
      </c>
      <c r="I129" s="11" t="s">
        <v>23</v>
      </c>
      <c r="J129" s="11">
        <f>SUM(J131:J134)</f>
        <v>825000</v>
      </c>
      <c r="K129" s="11">
        <f>SUM(K131:K134)</f>
        <v>825000</v>
      </c>
      <c r="L129" s="11" t="s">
        <v>23</v>
      </c>
    </row>
    <row r="130" spans="1:12" ht="39.75" customHeight="1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customHeight="1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75" customHeight="1">
      <c r="A132" s="9">
        <v>4632</v>
      </c>
      <c r="B132" s="10" t="s">
        <v>517</v>
      </c>
      <c r="C132" s="9" t="s">
        <v>518</v>
      </c>
      <c r="D132" s="11">
        <f>SUM(E132,F132)</f>
        <v>1000000</v>
      </c>
      <c r="E132" s="11">
        <v>1000000</v>
      </c>
      <c r="F132" s="11" t="s">
        <v>23</v>
      </c>
      <c r="G132" s="11">
        <f>SUM(H132,I132)</f>
        <v>1000000</v>
      </c>
      <c r="H132" s="11">
        <v>1000000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75" customHeight="1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75" customHeight="1">
      <c r="A134" s="9">
        <v>4634</v>
      </c>
      <c r="B134" s="10" t="s">
        <v>521</v>
      </c>
      <c r="C134" s="9" t="s">
        <v>522</v>
      </c>
      <c r="D134" s="11">
        <f>SUM(E134,F134)</f>
        <v>18000000</v>
      </c>
      <c r="E134" s="11">
        <v>18000000</v>
      </c>
      <c r="F134" s="11" t="s">
        <v>23</v>
      </c>
      <c r="G134" s="11">
        <f>SUM(H134,I134)</f>
        <v>18000000</v>
      </c>
      <c r="H134" s="11">
        <v>18000000</v>
      </c>
      <c r="I134" s="11" t="s">
        <v>23</v>
      </c>
      <c r="J134" s="11">
        <f>SUM(K134,L134)</f>
        <v>825000</v>
      </c>
      <c r="K134" s="11">
        <v>825000</v>
      </c>
      <c r="L134" s="11" t="s">
        <v>23</v>
      </c>
    </row>
    <row r="135" spans="1:12" ht="39.75" customHeight="1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75" customHeight="1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75" customHeight="1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75" customHeight="1">
      <c r="A138" s="9">
        <v>4700</v>
      </c>
      <c r="B138" s="10" t="s">
        <v>526</v>
      </c>
      <c r="C138" s="9" t="s">
        <v>369</v>
      </c>
      <c r="D138" s="11">
        <f aca="true" t="shared" si="11" ref="D138:L138">SUM(D140,D144,D150,D153,D157,D160,D163)</f>
        <v>377010000</v>
      </c>
      <c r="E138" s="11">
        <f t="shared" si="11"/>
        <v>377010000</v>
      </c>
      <c r="F138" s="11">
        <f t="shared" si="11"/>
        <v>0</v>
      </c>
      <c r="G138" s="11">
        <f t="shared" si="11"/>
        <v>327384000</v>
      </c>
      <c r="H138" s="11">
        <f t="shared" si="11"/>
        <v>328884000</v>
      </c>
      <c r="I138" s="11">
        <f t="shared" si="11"/>
        <v>0</v>
      </c>
      <c r="J138" s="11">
        <f t="shared" si="11"/>
        <v>732030</v>
      </c>
      <c r="K138" s="11">
        <f t="shared" si="11"/>
        <v>732030</v>
      </c>
      <c r="L138" s="11">
        <f t="shared" si="11"/>
        <v>0</v>
      </c>
    </row>
    <row r="139" spans="1:12" ht="39.75" customHeight="1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75" customHeight="1">
      <c r="A140" s="9">
        <v>4710</v>
      </c>
      <c r="B140" s="10" t="s">
        <v>527</v>
      </c>
      <c r="C140" s="9" t="s">
        <v>369</v>
      </c>
      <c r="D140" s="11">
        <f>SUM(D142:D143)</f>
        <v>5930000</v>
      </c>
      <c r="E140" s="11">
        <f>SUM(E142:E143)</f>
        <v>5930000</v>
      </c>
      <c r="F140" s="11" t="s">
        <v>23</v>
      </c>
      <c r="G140" s="11">
        <f>SUM(G142:G143)</f>
        <v>5930000</v>
      </c>
      <c r="H140" s="11">
        <f>SUM(H142:H143)</f>
        <v>5930000</v>
      </c>
      <c r="I140" s="11" t="s">
        <v>23</v>
      </c>
      <c r="J140" s="11">
        <f>SUM(J142:J143)</f>
        <v>200000</v>
      </c>
      <c r="K140" s="11">
        <f>SUM(K142:K143)</f>
        <v>200000</v>
      </c>
      <c r="L140" s="11" t="s">
        <v>23</v>
      </c>
    </row>
    <row r="141" spans="1:12" ht="39.75" customHeight="1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75" customHeight="1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75" customHeight="1">
      <c r="A143" s="9">
        <v>4712</v>
      </c>
      <c r="B143" s="10" t="s">
        <v>530</v>
      </c>
      <c r="C143" s="9" t="s">
        <v>531</v>
      </c>
      <c r="D143" s="11">
        <f>SUM(E143,F143)</f>
        <v>5930000</v>
      </c>
      <c r="E143" s="11">
        <v>5930000</v>
      </c>
      <c r="F143" s="11" t="s">
        <v>23</v>
      </c>
      <c r="G143" s="11">
        <f>SUM(H143,I143)</f>
        <v>5930000</v>
      </c>
      <c r="H143" s="11">
        <v>5930000</v>
      </c>
      <c r="I143" s="11" t="s">
        <v>23</v>
      </c>
      <c r="J143" s="11">
        <f>SUM(K143,L143)</f>
        <v>200000</v>
      </c>
      <c r="K143" s="11">
        <v>200000</v>
      </c>
      <c r="L143" s="11" t="s">
        <v>23</v>
      </c>
    </row>
    <row r="144" spans="1:12" ht="39.75" customHeight="1">
      <c r="A144" s="9">
        <v>4720</v>
      </c>
      <c r="B144" s="10" t="s">
        <v>532</v>
      </c>
      <c r="C144" s="9" t="s">
        <v>369</v>
      </c>
      <c r="D144" s="11">
        <f>SUM(D146:D149)</f>
        <v>2400000</v>
      </c>
      <c r="E144" s="11">
        <f>SUM(E146:E149)</f>
        <v>2400000</v>
      </c>
      <c r="F144" s="11" t="s">
        <v>23</v>
      </c>
      <c r="G144" s="11">
        <f>SUM(G146:G149)</f>
        <v>2400000</v>
      </c>
      <c r="H144" s="11">
        <f>SUM(H146:H149)</f>
        <v>2400000</v>
      </c>
      <c r="I144" s="11" t="s">
        <v>23</v>
      </c>
      <c r="J144" s="11">
        <f>SUM(J146:J149)</f>
        <v>532030</v>
      </c>
      <c r="K144" s="11">
        <f>SUM(K146:K149)</f>
        <v>532030</v>
      </c>
      <c r="L144" s="11" t="s">
        <v>23</v>
      </c>
    </row>
    <row r="145" spans="1:12" ht="39.75" customHeight="1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75" customHeight="1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75" customHeight="1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75" customHeight="1">
      <c r="A148" s="9">
        <v>4723</v>
      </c>
      <c r="B148" s="10" t="s">
        <v>537</v>
      </c>
      <c r="C148" s="9" t="s">
        <v>538</v>
      </c>
      <c r="D148" s="11">
        <f>SUM(E148,F148)</f>
        <v>2400000</v>
      </c>
      <c r="E148" s="11">
        <v>2400000</v>
      </c>
      <c r="F148" s="11" t="s">
        <v>23</v>
      </c>
      <c r="G148" s="11">
        <f>SUM(H148,I148)</f>
        <v>2400000</v>
      </c>
      <c r="H148" s="11">
        <v>2400000</v>
      </c>
      <c r="I148" s="11" t="s">
        <v>23</v>
      </c>
      <c r="J148" s="11">
        <f>SUM(K148,L148)</f>
        <v>532030</v>
      </c>
      <c r="K148" s="11">
        <v>532030</v>
      </c>
      <c r="L148" s="11" t="s">
        <v>23</v>
      </c>
    </row>
    <row r="149" spans="1:12" ht="39.75" customHeight="1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75" customHeight="1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75" customHeight="1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75" customHeight="1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75" customHeight="1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75" customHeight="1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75" customHeight="1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customHeight="1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customHeight="1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75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customHeight="1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customHeight="1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75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75" customHeight="1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75" customHeight="1">
      <c r="A163" s="9">
        <v>4770</v>
      </c>
      <c r="B163" s="10" t="s">
        <v>555</v>
      </c>
      <c r="C163" s="9" t="s">
        <v>369</v>
      </c>
      <c r="D163" s="11">
        <f aca="true" t="shared" si="12" ref="D163:L163">SUM(D165)</f>
        <v>368680000</v>
      </c>
      <c r="E163" s="11">
        <f t="shared" si="12"/>
        <v>368680000</v>
      </c>
      <c r="F163" s="11">
        <f t="shared" si="12"/>
        <v>0</v>
      </c>
      <c r="G163" s="11">
        <f t="shared" si="12"/>
        <v>319054000</v>
      </c>
      <c r="H163" s="11">
        <f t="shared" si="12"/>
        <v>320554000</v>
      </c>
      <c r="I163" s="11">
        <f t="shared" si="12"/>
        <v>0</v>
      </c>
      <c r="J163" s="11">
        <f t="shared" si="12"/>
        <v>0</v>
      </c>
      <c r="K163" s="11">
        <f t="shared" si="12"/>
        <v>0</v>
      </c>
      <c r="L163" s="11">
        <f t="shared" si="12"/>
        <v>0</v>
      </c>
    </row>
    <row r="164" spans="1:12" ht="39.75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75" customHeight="1">
      <c r="A165" s="9">
        <v>4771</v>
      </c>
      <c r="B165" s="10" t="s">
        <v>556</v>
      </c>
      <c r="C165" s="9" t="s">
        <v>557</v>
      </c>
      <c r="D165" s="11">
        <v>368680000</v>
      </c>
      <c r="E165" s="11">
        <v>368680000</v>
      </c>
      <c r="F165" s="11">
        <v>0</v>
      </c>
      <c r="G165" s="11">
        <v>319054000</v>
      </c>
      <c r="H165" s="11">
        <v>320554000</v>
      </c>
      <c r="I165" s="11">
        <v>0</v>
      </c>
      <c r="J165" s="11">
        <v>0</v>
      </c>
      <c r="K165" s="11">
        <v>0</v>
      </c>
      <c r="L165" s="11">
        <v>0</v>
      </c>
    </row>
    <row r="166" spans="1:12" ht="39.75" customHeight="1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1500000</v>
      </c>
      <c r="H166" s="11">
        <v>1500000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9.75" customHeight="1">
      <c r="A167" s="9">
        <v>5000</v>
      </c>
      <c r="B167" s="10" t="s">
        <v>559</v>
      </c>
      <c r="C167" s="9" t="s">
        <v>369</v>
      </c>
      <c r="D167" s="11">
        <f>SUM(D169,D187,D193,D196,D202)</f>
        <v>275796704</v>
      </c>
      <c r="E167" s="11" t="s">
        <v>23</v>
      </c>
      <c r="F167" s="11">
        <f>SUM(F169,F187,F193,F196,F202)</f>
        <v>275796704</v>
      </c>
      <c r="G167" s="11">
        <f>SUM(G169,G187,G193,G196,G202)</f>
        <v>277296704</v>
      </c>
      <c r="H167" s="11" t="s">
        <v>23</v>
      </c>
      <c r="I167" s="11">
        <f>SUM(I169,I187,I193,I196,I202)</f>
        <v>277296704</v>
      </c>
      <c r="J167" s="11">
        <f>SUM(J169,J187,J193,J196,J202)</f>
        <v>102650162.7</v>
      </c>
      <c r="K167" s="11" t="s">
        <v>23</v>
      </c>
      <c r="L167" s="11">
        <f>SUM(L169,L187,L193,L196,L202)</f>
        <v>102650162.7</v>
      </c>
    </row>
    <row r="168" spans="1:12" ht="39.75" customHeight="1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75" customHeight="1">
      <c r="A169" s="9">
        <v>5100</v>
      </c>
      <c r="B169" s="10" t="s">
        <v>560</v>
      </c>
      <c r="C169" s="9" t="s">
        <v>369</v>
      </c>
      <c r="D169" s="11">
        <f>SUM(D171,D176,D181)</f>
        <v>275796704</v>
      </c>
      <c r="E169" s="11" t="s">
        <v>23</v>
      </c>
      <c r="F169" s="11">
        <f>SUM(F171,F176,F181)</f>
        <v>275796704</v>
      </c>
      <c r="G169" s="11">
        <f>SUM(G171,G176,G181)</f>
        <v>277296704</v>
      </c>
      <c r="H169" s="11" t="s">
        <v>23</v>
      </c>
      <c r="I169" s="11">
        <f>SUM(I171,I176,I181)</f>
        <v>277296704</v>
      </c>
      <c r="J169" s="11">
        <f>SUM(J171,J176,J181)</f>
        <v>102650162.7</v>
      </c>
      <c r="K169" s="11" t="s">
        <v>23</v>
      </c>
      <c r="L169" s="11">
        <f>SUM(L171,L176,L181)</f>
        <v>102650162.7</v>
      </c>
    </row>
    <row r="170" spans="1:12" ht="39.75" customHeight="1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75" customHeight="1">
      <c r="A171" s="9">
        <v>5110</v>
      </c>
      <c r="B171" s="10" t="s">
        <v>561</v>
      </c>
      <c r="C171" s="9" t="s">
        <v>369</v>
      </c>
      <c r="D171" s="11">
        <f>SUM(D173:D175)</f>
        <v>235453304</v>
      </c>
      <c r="E171" s="11" t="s">
        <v>23</v>
      </c>
      <c r="F171" s="11">
        <f>SUM(F173:F175)</f>
        <v>235453304</v>
      </c>
      <c r="G171" s="11">
        <f>SUM(G173:G175)</f>
        <v>236953304</v>
      </c>
      <c r="H171" s="11" t="s">
        <v>23</v>
      </c>
      <c r="I171" s="11">
        <f>SUM(I173:I175)</f>
        <v>236953304</v>
      </c>
      <c r="J171" s="11">
        <f>SUM(J173:J175)</f>
        <v>97466817</v>
      </c>
      <c r="K171" s="11" t="s">
        <v>23</v>
      </c>
      <c r="L171" s="11">
        <f>SUM(L173:L175)</f>
        <v>97466817</v>
      </c>
    </row>
    <row r="172" spans="1:12" ht="39.75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75" customHeight="1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75" customHeight="1">
      <c r="A174" s="9">
        <v>5112</v>
      </c>
      <c r="B174" s="10" t="s">
        <v>564</v>
      </c>
      <c r="C174" s="9" t="s">
        <v>565</v>
      </c>
      <c r="D174" s="11">
        <f>SUM(E174,F174)</f>
        <v>60540000</v>
      </c>
      <c r="E174" s="11" t="s">
        <v>23</v>
      </c>
      <c r="F174" s="11">
        <v>60540000</v>
      </c>
      <c r="G174" s="11">
        <f>SUM(H174,I174)</f>
        <v>60540000</v>
      </c>
      <c r="H174" s="11" t="s">
        <v>23</v>
      </c>
      <c r="I174" s="11">
        <v>60540000</v>
      </c>
      <c r="J174" s="11">
        <f>SUM(K174,L174)</f>
        <v>7486970</v>
      </c>
      <c r="K174" s="11" t="s">
        <v>23</v>
      </c>
      <c r="L174" s="11">
        <v>7486970</v>
      </c>
    </row>
    <row r="175" spans="1:12" ht="39.75" customHeight="1">
      <c r="A175" s="9">
        <v>5113</v>
      </c>
      <c r="B175" s="10" t="s">
        <v>566</v>
      </c>
      <c r="C175" s="9" t="s">
        <v>567</v>
      </c>
      <c r="D175" s="11">
        <f>SUM(E175,F175)</f>
        <v>174913304</v>
      </c>
      <c r="E175" s="11" t="s">
        <v>23</v>
      </c>
      <c r="F175" s="11">
        <v>174913304</v>
      </c>
      <c r="G175" s="11">
        <f>SUM(H175,I175)</f>
        <v>176413304</v>
      </c>
      <c r="H175" s="11" t="s">
        <v>23</v>
      </c>
      <c r="I175" s="11">
        <v>176413304</v>
      </c>
      <c r="J175" s="11">
        <f>SUM(K175,L175)</f>
        <v>89979847</v>
      </c>
      <c r="K175" s="11" t="s">
        <v>23</v>
      </c>
      <c r="L175" s="11">
        <v>89979847</v>
      </c>
    </row>
    <row r="176" spans="1:12" ht="39.75" customHeight="1">
      <c r="A176" s="9">
        <v>5120</v>
      </c>
      <c r="B176" s="10" t="s">
        <v>568</v>
      </c>
      <c r="C176" s="9" t="s">
        <v>369</v>
      </c>
      <c r="D176" s="11">
        <f>SUM(D178:D180)</f>
        <v>15343400</v>
      </c>
      <c r="E176" s="11" t="s">
        <v>23</v>
      </c>
      <c r="F176" s="11">
        <f>SUM(F178:F180)</f>
        <v>15343400</v>
      </c>
      <c r="G176" s="11">
        <f>SUM(G178:G180)</f>
        <v>15343400</v>
      </c>
      <c r="H176" s="11" t="s">
        <v>23</v>
      </c>
      <c r="I176" s="11">
        <f>SUM(I178:I180)</f>
        <v>15343400</v>
      </c>
      <c r="J176" s="11">
        <f>SUM(J178:J180)</f>
        <v>5183345.7</v>
      </c>
      <c r="K176" s="11" t="s">
        <v>23</v>
      </c>
      <c r="L176" s="11">
        <f>SUM(L178:L180)</f>
        <v>5183345.7</v>
      </c>
    </row>
    <row r="177" spans="1:12" ht="39.75" customHeight="1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75" customHeight="1">
      <c r="A178" s="9">
        <v>5121</v>
      </c>
      <c r="B178" s="10" t="s">
        <v>569</v>
      </c>
      <c r="C178" s="9" t="s">
        <v>570</v>
      </c>
      <c r="D178" s="11">
        <f>SUM(E178,F178)</f>
        <v>3000000</v>
      </c>
      <c r="E178" s="11" t="s">
        <v>23</v>
      </c>
      <c r="F178" s="11">
        <v>3000000</v>
      </c>
      <c r="G178" s="11">
        <f>SUM(H178,I178)</f>
        <v>3000000</v>
      </c>
      <c r="H178" s="11" t="s">
        <v>23</v>
      </c>
      <c r="I178" s="11">
        <v>3000000</v>
      </c>
      <c r="J178" s="11">
        <f>SUM(K178,L178)</f>
        <v>0</v>
      </c>
      <c r="K178" s="11" t="s">
        <v>23</v>
      </c>
      <c r="L178" s="11">
        <v>0</v>
      </c>
    </row>
    <row r="179" spans="1:12" ht="39.75" customHeight="1">
      <c r="A179" s="9">
        <v>5122</v>
      </c>
      <c r="B179" s="10" t="s">
        <v>571</v>
      </c>
      <c r="C179" s="9" t="s">
        <v>572</v>
      </c>
      <c r="D179" s="11">
        <f>SUM(E179,F179)</f>
        <v>10011300</v>
      </c>
      <c r="E179" s="11" t="s">
        <v>23</v>
      </c>
      <c r="F179" s="11">
        <v>10011300</v>
      </c>
      <c r="G179" s="11">
        <f>SUM(H179,I179)</f>
        <v>10011300</v>
      </c>
      <c r="H179" s="11" t="s">
        <v>23</v>
      </c>
      <c r="I179" s="11">
        <v>10011300</v>
      </c>
      <c r="J179" s="11">
        <f>SUM(K179,L179)</f>
        <v>3851345</v>
      </c>
      <c r="K179" s="11" t="s">
        <v>23</v>
      </c>
      <c r="L179" s="11">
        <v>3851345</v>
      </c>
    </row>
    <row r="180" spans="1:12" ht="39.75" customHeight="1">
      <c r="A180" s="9">
        <v>5123</v>
      </c>
      <c r="B180" s="10" t="s">
        <v>573</v>
      </c>
      <c r="C180" s="9" t="s">
        <v>574</v>
      </c>
      <c r="D180" s="11">
        <f>SUM(E180,F180)</f>
        <v>2332100</v>
      </c>
      <c r="E180" s="11" t="s">
        <v>23</v>
      </c>
      <c r="F180" s="11">
        <v>2332100</v>
      </c>
      <c r="G180" s="11">
        <f>SUM(H180,I180)</f>
        <v>2332100</v>
      </c>
      <c r="H180" s="11" t="s">
        <v>23</v>
      </c>
      <c r="I180" s="11">
        <v>2332100</v>
      </c>
      <c r="J180" s="11">
        <f>SUM(K180,L180)</f>
        <v>1332000.7</v>
      </c>
      <c r="K180" s="11" t="s">
        <v>23</v>
      </c>
      <c r="L180" s="11">
        <v>1332000.7</v>
      </c>
    </row>
    <row r="181" spans="1:12" ht="39.75" customHeight="1">
      <c r="A181" s="9">
        <v>5130</v>
      </c>
      <c r="B181" s="10" t="s">
        <v>575</v>
      </c>
      <c r="C181" s="9" t="s">
        <v>369</v>
      </c>
      <c r="D181" s="11">
        <f>SUM(D183:D186)</f>
        <v>25000000</v>
      </c>
      <c r="E181" s="11" t="s">
        <v>23</v>
      </c>
      <c r="F181" s="11">
        <f>SUM(F183:F186)</f>
        <v>25000000</v>
      </c>
      <c r="G181" s="11">
        <f>SUM(G183:G186)</f>
        <v>25000000</v>
      </c>
      <c r="H181" s="11" t="s">
        <v>23</v>
      </c>
      <c r="I181" s="11">
        <f>SUM(I183:I186)</f>
        <v>25000000</v>
      </c>
      <c r="J181" s="11">
        <f>SUM(J183:J186)</f>
        <v>0</v>
      </c>
      <c r="K181" s="11" t="s">
        <v>23</v>
      </c>
      <c r="L181" s="11">
        <f>SUM(L183:L186)</f>
        <v>0</v>
      </c>
    </row>
    <row r="182" spans="1:12" ht="39.75" customHeight="1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75" customHeight="1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75" customHeight="1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75" customHeight="1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75" customHeight="1">
      <c r="A186" s="9">
        <v>5134</v>
      </c>
      <c r="B186" s="10" t="s">
        <v>582</v>
      </c>
      <c r="C186" s="9" t="s">
        <v>583</v>
      </c>
      <c r="D186" s="11">
        <f>SUM(E186,F186)</f>
        <v>25000000</v>
      </c>
      <c r="E186" s="11" t="s">
        <v>23</v>
      </c>
      <c r="F186" s="11">
        <v>25000000</v>
      </c>
      <c r="G186" s="11">
        <f>SUM(H186,I186)</f>
        <v>25000000</v>
      </c>
      <c r="H186" s="11" t="s">
        <v>23</v>
      </c>
      <c r="I186" s="11">
        <v>25000000</v>
      </c>
      <c r="J186" s="11">
        <f>SUM(K186,L186)</f>
        <v>0</v>
      </c>
      <c r="K186" s="11" t="s">
        <v>23</v>
      </c>
      <c r="L186" s="11">
        <v>0</v>
      </c>
    </row>
    <row r="187" spans="1:12" ht="39.75" customHeight="1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75" customHeight="1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75" customHeight="1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75" customHeight="1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75" customHeight="1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75" customHeight="1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75" customHeight="1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75" customHeight="1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75" customHeight="1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75" customHeight="1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75" customHeight="1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75" customHeight="1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75" customHeight="1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75" customHeight="1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75" customHeight="1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75" customHeight="1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75" customHeight="1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75" customHeight="1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75" customHeight="1">
      <c r="A205" s="9">
        <v>6000</v>
      </c>
      <c r="B205" s="10" t="s">
        <v>607</v>
      </c>
      <c r="C205" s="9" t="s">
        <v>369</v>
      </c>
      <c r="D205" s="11">
        <f>SUM(D207,D215,D220,D223)</f>
        <v>-3000000</v>
      </c>
      <c r="E205" s="11" t="s">
        <v>23</v>
      </c>
      <c r="F205" s="11">
        <f>SUM(F207,F215,F220,F223)</f>
        <v>-3000000</v>
      </c>
      <c r="G205" s="11">
        <f>SUM(G207,G215,G220,G223)</f>
        <v>-3000000</v>
      </c>
      <c r="H205" s="11" t="s">
        <v>23</v>
      </c>
      <c r="I205" s="11">
        <f>SUM(I207,I215,I220,I223)</f>
        <v>-3000000</v>
      </c>
      <c r="J205" s="11">
        <f>SUM(J207,J215,J220,J223)</f>
        <v>-1501095.2</v>
      </c>
      <c r="K205" s="11" t="s">
        <v>23</v>
      </c>
      <c r="L205" s="11">
        <f>SUM(L207,L215,L220,L223)</f>
        <v>-1501095.2</v>
      </c>
    </row>
    <row r="206" spans="1:12" ht="39.75" customHeight="1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75" customHeight="1">
      <c r="A207" s="9">
        <v>6100</v>
      </c>
      <c r="B207" s="10" t="s">
        <v>608</v>
      </c>
      <c r="C207" s="9" t="s">
        <v>369</v>
      </c>
      <c r="D207" s="11">
        <f>SUM(D209:D211)</f>
        <v>-1000000</v>
      </c>
      <c r="E207" s="11" t="s">
        <v>23</v>
      </c>
      <c r="F207" s="11">
        <f>SUM(F209:F211)</f>
        <v>-1000000</v>
      </c>
      <c r="G207" s="11">
        <f>SUM(G209:G211)</f>
        <v>-1000000</v>
      </c>
      <c r="H207" s="11" t="s">
        <v>23</v>
      </c>
      <c r="I207" s="11">
        <f>SUM(I209:I211)</f>
        <v>-1000000</v>
      </c>
      <c r="J207" s="11">
        <f>SUM(J209:J211)</f>
        <v>-1433102</v>
      </c>
      <c r="K207" s="11" t="s">
        <v>23</v>
      </c>
      <c r="L207" s="11">
        <f>SUM(L209:L211)</f>
        <v>-1433102</v>
      </c>
    </row>
    <row r="208" spans="1:12" ht="39.75" customHeight="1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75" customHeight="1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75" customHeight="1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75" customHeight="1">
      <c r="A211" s="9">
        <v>6130</v>
      </c>
      <c r="B211" s="10" t="s">
        <v>613</v>
      </c>
      <c r="C211" s="9" t="s">
        <v>614</v>
      </c>
      <c r="D211" s="11">
        <f>SUM(E211,F211)</f>
        <v>-1000000</v>
      </c>
      <c r="E211" s="11" t="s">
        <v>23</v>
      </c>
      <c r="F211" s="11">
        <v>-1000000</v>
      </c>
      <c r="G211" s="11">
        <f>SUM(H211,I211)</f>
        <v>-1000000</v>
      </c>
      <c r="H211" s="11" t="s">
        <v>23</v>
      </c>
      <c r="I211" s="11">
        <v>-1000000</v>
      </c>
      <c r="J211" s="11">
        <f>SUM(K211,L211)</f>
        <v>-1433102</v>
      </c>
      <c r="K211" s="11" t="s">
        <v>23</v>
      </c>
      <c r="L211" s="11">
        <v>-1433102</v>
      </c>
    </row>
    <row r="212" spans="1:12" ht="39.75" customHeight="1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75" customHeight="1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75" customHeight="1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customHeight="1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75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75" customHeight="1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75" customHeight="1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75" customHeight="1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75" customHeight="1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75" customHeight="1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75" customHeight="1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75" customHeight="1">
      <c r="A223" s="9">
        <v>6400</v>
      </c>
      <c r="B223" s="10" t="s">
        <v>628</v>
      </c>
      <c r="C223" s="9" t="s">
        <v>369</v>
      </c>
      <c r="D223" s="11">
        <f>SUM(D225:D228)</f>
        <v>-2000000</v>
      </c>
      <c r="E223" s="11" t="s">
        <v>23</v>
      </c>
      <c r="F223" s="11">
        <f>SUM(F225:F228)</f>
        <v>-2000000</v>
      </c>
      <c r="G223" s="11">
        <f>SUM(G225:G228)</f>
        <v>-2000000</v>
      </c>
      <c r="H223" s="11" t="s">
        <v>23</v>
      </c>
      <c r="I223" s="11">
        <f>SUM(I225:I228)</f>
        <v>-2000000</v>
      </c>
      <c r="J223" s="11">
        <f>SUM(J225:J228)</f>
        <v>-67993.2</v>
      </c>
      <c r="K223" s="11" t="s">
        <v>23</v>
      </c>
      <c r="L223" s="11">
        <f>SUM(L225:L228)</f>
        <v>-67993.2</v>
      </c>
    </row>
    <row r="224" spans="1:12" ht="39.75" customHeight="1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75" customHeight="1">
      <c r="A225" s="9">
        <v>6410</v>
      </c>
      <c r="B225" s="10" t="s">
        <v>629</v>
      </c>
      <c r="C225" s="9" t="s">
        <v>630</v>
      </c>
      <c r="D225" s="11">
        <f>SUM(E225,F225)</f>
        <v>-2000000</v>
      </c>
      <c r="E225" s="11" t="s">
        <v>23</v>
      </c>
      <c r="F225" s="11">
        <v>-2000000</v>
      </c>
      <c r="G225" s="11">
        <f>SUM(H225,I225)</f>
        <v>-2000000</v>
      </c>
      <c r="H225" s="11" t="s">
        <v>23</v>
      </c>
      <c r="I225" s="11">
        <v>-2000000</v>
      </c>
      <c r="J225" s="11">
        <f>SUM(K225,L225)</f>
        <v>-67993.2</v>
      </c>
      <c r="K225" s="11" t="s">
        <v>23</v>
      </c>
      <c r="L225" s="11">
        <v>-67993.2</v>
      </c>
    </row>
    <row r="226" spans="1:12" ht="39.75" customHeight="1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75" customHeight="1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75" customHeight="1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D1">
      <selection activeCell="A1" sqref="A1:K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1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1" ht="39.75" customHeight="1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1" ht="19.5" customHeight="1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39.75" customHeight="1">
      <c r="A12" s="9">
        <v>7000</v>
      </c>
      <c r="B12" s="10" t="s">
        <v>642</v>
      </c>
      <c r="C12" s="11">
        <f>SUM(D12:E12)</f>
        <v>-177341604</v>
      </c>
      <c r="D12" s="11">
        <f>Ekamutner!E12-Gorcarnakan_caxs!G12</f>
        <v>-87961700</v>
      </c>
      <c r="E12" s="11">
        <f>Ekamutner!F12-Gorcarnakan_caxs!H12</f>
        <v>-89379904</v>
      </c>
      <c r="F12" s="11">
        <f>SUM(G12:H12)</f>
        <v>-177341604</v>
      </c>
      <c r="G12" s="11">
        <f>Ekamutner!H12-Gorcarnakan_caxs!J12</f>
        <v>-87961700</v>
      </c>
      <c r="H12" s="11">
        <f>Ekamutner!I12-Gorcarnakan_caxs!K12</f>
        <v>-89379904</v>
      </c>
      <c r="I12" s="11">
        <f>SUM(J12:K12)</f>
        <v>30115821.30000007</v>
      </c>
      <c r="J12" s="11">
        <f>Ekamutner!K12-Gorcarnakan_caxs!M12</f>
        <v>71282388.80000007</v>
      </c>
      <c r="K12" s="11">
        <f>Ekamutner!L12-Gorcarnakan_caxs!N12</f>
        <v>-41166567.5</v>
      </c>
    </row>
    <row r="16" ht="39.75" customHeight="1">
      <c r="A16" s="2"/>
    </row>
    <row r="17" spans="1:11" ht="39.75" customHeight="1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8760000.00000012</v>
      </c>
      <c r="J17" s="11">
        <f>J12+Dificiti_caxs!K12</f>
        <v>0</v>
      </c>
      <c r="K17" s="11">
        <f>K12+Dificiti_caxs!L12</f>
        <v>8760000.000000022</v>
      </c>
    </row>
    <row r="18" spans="1:11" ht="39.75" customHeight="1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75" customHeight="1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75" customHeight="1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19.5" customHeight="1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8000</v>
      </c>
      <c r="B12" s="10" t="s">
        <v>653</v>
      </c>
      <c r="C12" s="9"/>
      <c r="D12" s="11">
        <f aca="true" t="shared" si="0" ref="D12:L12">SUM(D14,D74)</f>
        <v>177341604</v>
      </c>
      <c r="E12" s="11">
        <f t="shared" si="0"/>
        <v>87961700</v>
      </c>
      <c r="F12" s="11">
        <f t="shared" si="0"/>
        <v>89379904</v>
      </c>
      <c r="G12" s="11">
        <f t="shared" si="0"/>
        <v>177341604</v>
      </c>
      <c r="H12" s="11">
        <f t="shared" si="0"/>
        <v>87961700</v>
      </c>
      <c r="I12" s="11">
        <f t="shared" si="0"/>
        <v>89379904</v>
      </c>
      <c r="J12" s="11">
        <f t="shared" si="0"/>
        <v>-21355821.299999952</v>
      </c>
      <c r="K12" s="11">
        <f t="shared" si="0"/>
        <v>-71282388.8</v>
      </c>
      <c r="L12" s="11">
        <f t="shared" si="0"/>
        <v>49926567.50000002</v>
      </c>
    </row>
    <row r="13" spans="1:12" ht="39.75" customHeight="1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8100</v>
      </c>
      <c r="B14" s="10" t="s">
        <v>654</v>
      </c>
      <c r="C14" s="9"/>
      <c r="D14" s="11">
        <f aca="true" t="shared" si="1" ref="D14:L14">SUM(D16,D44)</f>
        <v>177341604</v>
      </c>
      <c r="E14" s="11">
        <f t="shared" si="1"/>
        <v>87961700</v>
      </c>
      <c r="F14" s="11">
        <f t="shared" si="1"/>
        <v>89379904</v>
      </c>
      <c r="G14" s="11">
        <f t="shared" si="1"/>
        <v>177341604</v>
      </c>
      <c r="H14" s="11">
        <f t="shared" si="1"/>
        <v>87961700</v>
      </c>
      <c r="I14" s="11">
        <f t="shared" si="1"/>
        <v>89379904</v>
      </c>
      <c r="J14" s="11">
        <f t="shared" si="1"/>
        <v>-21355821.299999952</v>
      </c>
      <c r="K14" s="11">
        <f t="shared" si="1"/>
        <v>-71282388.8</v>
      </c>
      <c r="L14" s="11">
        <f t="shared" si="1"/>
        <v>49926567.50000002</v>
      </c>
    </row>
    <row r="15" spans="1:12" ht="39.75" customHeight="1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8110</v>
      </c>
      <c r="B16" s="10" t="s">
        <v>655</v>
      </c>
      <c r="C16" s="9"/>
      <c r="D16" s="11">
        <f aca="true" t="shared" si="2" ref="D16:L16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75" customHeight="1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75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75" customHeight="1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75" customHeight="1">
      <c r="A22" s="9">
        <v>8120</v>
      </c>
      <c r="B22" s="10" t="s">
        <v>661</v>
      </c>
      <c r="C22" s="9"/>
      <c r="D22" s="11">
        <f aca="true" t="shared" si="3" ref="D22:L22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75" customHeight="1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75" customHeight="1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75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75" customHeight="1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75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75" customHeight="1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75" customHeight="1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75" customHeight="1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75" customHeight="1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75" customHeight="1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75" customHeight="1">
      <c r="A34" s="9">
        <v>8140</v>
      </c>
      <c r="B34" s="10" t="s">
        <v>671</v>
      </c>
      <c r="C34" s="9"/>
      <c r="D34" s="11">
        <f aca="true" t="shared" si="4" ref="D34:L3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75" customHeight="1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75" customHeight="1">
      <c r="A36" s="9">
        <v>8141</v>
      </c>
      <c r="B36" s="10" t="s">
        <v>672</v>
      </c>
      <c r="C36" s="9" t="s">
        <v>664</v>
      </c>
      <c r="D36" s="11">
        <f aca="true" t="shared" si="5" ref="D36:L36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75" customHeight="1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75" customHeight="1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75" customHeight="1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75" customHeight="1">
      <c r="A40" s="9">
        <v>8150</v>
      </c>
      <c r="B40" s="10" t="s">
        <v>675</v>
      </c>
      <c r="C40" s="9" t="s">
        <v>668</v>
      </c>
      <c r="D40" s="11">
        <f aca="true" t="shared" si="6" ref="D40:L40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75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75" customHeight="1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8160</v>
      </c>
      <c r="B44" s="10" t="s">
        <v>677</v>
      </c>
      <c r="C44" s="9"/>
      <c r="D44" s="11">
        <f aca="true" t="shared" si="7" ref="D44:L44">SUM(D46,D51,D55,D70,D71,D72)</f>
        <v>177341604</v>
      </c>
      <c r="E44" s="11">
        <f t="shared" si="7"/>
        <v>87961700</v>
      </c>
      <c r="F44" s="11">
        <f t="shared" si="7"/>
        <v>89379904</v>
      </c>
      <c r="G44" s="11">
        <f t="shared" si="7"/>
        <v>177341604</v>
      </c>
      <c r="H44" s="11">
        <f t="shared" si="7"/>
        <v>87961700</v>
      </c>
      <c r="I44" s="11">
        <f t="shared" si="7"/>
        <v>89379904</v>
      </c>
      <c r="J44" s="11">
        <f t="shared" si="7"/>
        <v>-21355821.299999952</v>
      </c>
      <c r="K44" s="11">
        <f t="shared" si="7"/>
        <v>-71282388.8</v>
      </c>
      <c r="L44" s="11">
        <f t="shared" si="7"/>
        <v>49926567.50000002</v>
      </c>
    </row>
    <row r="45" spans="1:12" ht="39.75" customHeight="1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75" customHeight="1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75" customHeight="1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75" customHeight="1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75" customHeight="1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75" customHeight="1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75" customHeight="1">
      <c r="A51" s="9">
        <v>8170</v>
      </c>
      <c r="B51" s="10" t="s">
        <v>684</v>
      </c>
      <c r="C51" s="9"/>
      <c r="D51" s="11">
        <f aca="true" t="shared" si="8" ref="D51:L51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75" customHeight="1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75" customHeight="1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75" customHeight="1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75" customHeight="1">
      <c r="A55" s="9">
        <v>8190</v>
      </c>
      <c r="B55" s="10" t="s">
        <v>689</v>
      </c>
      <c r="C55" s="9"/>
      <c r="D55" s="11">
        <f>D57+D63-D60</f>
        <v>177341604</v>
      </c>
      <c r="E55" s="11">
        <f>E57+E63-E60</f>
        <v>87961700</v>
      </c>
      <c r="F55" s="11">
        <f>F63</f>
        <v>89379904</v>
      </c>
      <c r="G55" s="11">
        <f>G57+G63-G60</f>
        <v>177341604</v>
      </c>
      <c r="H55" s="11">
        <f>H57+H63-H60</f>
        <v>87961700</v>
      </c>
      <c r="I55" s="11">
        <f>I63</f>
        <v>89379904</v>
      </c>
      <c r="J55" s="11">
        <f>J57+J63-J60</f>
        <v>198182117.40000004</v>
      </c>
      <c r="K55" s="11">
        <f>K57+K63-K60</f>
        <v>87961700.8</v>
      </c>
      <c r="L55" s="11">
        <f>L63</f>
        <v>110220416.60000002</v>
      </c>
    </row>
    <row r="56" spans="1:12" ht="39.75" customHeight="1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8191</v>
      </c>
      <c r="B57" s="10" t="s">
        <v>690</v>
      </c>
      <c r="C57" s="9" t="s">
        <v>691</v>
      </c>
      <c r="D57" s="11">
        <f>SUM(D61,D62)</f>
        <v>154378717</v>
      </c>
      <c r="E57" s="11">
        <f>SUM(E61,E62)</f>
        <v>154378717</v>
      </c>
      <c r="F57" s="11" t="s">
        <v>23</v>
      </c>
      <c r="G57" s="11">
        <f>SUM(G61,G62)</f>
        <v>154378717</v>
      </c>
      <c r="H57" s="11">
        <f>SUM(H61,H62)</f>
        <v>154378717</v>
      </c>
      <c r="I57" s="11" t="s">
        <v>23</v>
      </c>
      <c r="J57" s="11">
        <f>SUM(J61,J62)</f>
        <v>154378717.8</v>
      </c>
      <c r="K57" s="11">
        <f>SUM(K61,K62)</f>
        <v>154378717.8</v>
      </c>
      <c r="L57" s="11" t="s">
        <v>23</v>
      </c>
    </row>
    <row r="58" spans="1:12" ht="39.75" customHeight="1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75" customHeight="1">
      <c r="A59" s="9">
        <v>8192</v>
      </c>
      <c r="B59" s="10" t="s">
        <v>692</v>
      </c>
      <c r="C59" s="9"/>
      <c r="D59" s="11">
        <f>SUM(E59,F59)</f>
        <v>87961700</v>
      </c>
      <c r="E59" s="11">
        <v>87961700</v>
      </c>
      <c r="F59" s="11" t="s">
        <v>23</v>
      </c>
      <c r="G59" s="11">
        <f>SUM(H59,I59)</f>
        <v>87961700</v>
      </c>
      <c r="H59" s="11">
        <v>87961700</v>
      </c>
      <c r="I59" s="11" t="s">
        <v>23</v>
      </c>
      <c r="J59" s="11">
        <f>SUM(K59,L59)</f>
        <v>87961700.8</v>
      </c>
      <c r="K59" s="11">
        <v>87961700.8</v>
      </c>
      <c r="L59" s="11" t="s">
        <v>23</v>
      </c>
    </row>
    <row r="60" spans="1:12" ht="39.75" customHeight="1">
      <c r="A60" s="9">
        <v>8193</v>
      </c>
      <c r="B60" s="10" t="s">
        <v>693</v>
      </c>
      <c r="C60" s="9"/>
      <c r="D60" s="11">
        <f>D57-D59</f>
        <v>66417017</v>
      </c>
      <c r="E60" s="11">
        <f>E57-E59</f>
        <v>66417017</v>
      </c>
      <c r="F60" s="11" t="s">
        <v>23</v>
      </c>
      <c r="G60" s="11">
        <f>G57-G59</f>
        <v>66417017</v>
      </c>
      <c r="H60" s="11">
        <f>H57-H59</f>
        <v>66417017</v>
      </c>
      <c r="I60" s="11" t="s">
        <v>23</v>
      </c>
      <c r="J60" s="11">
        <f>J57-J59</f>
        <v>66417017.000000015</v>
      </c>
      <c r="K60" s="11">
        <f>K57-K59</f>
        <v>66417017.000000015</v>
      </c>
      <c r="L60" s="11" t="s">
        <v>23</v>
      </c>
    </row>
    <row r="61" spans="1:12" ht="39.75" customHeight="1">
      <c r="A61" s="9">
        <v>8194</v>
      </c>
      <c r="B61" s="10" t="s">
        <v>694</v>
      </c>
      <c r="C61" s="9" t="s">
        <v>695</v>
      </c>
      <c r="D61" s="11">
        <f>SUM(E61,F61)</f>
        <v>154378717</v>
      </c>
      <c r="E61" s="11">
        <v>154378717</v>
      </c>
      <c r="F61" s="11" t="s">
        <v>23</v>
      </c>
      <c r="G61" s="11">
        <f>SUM(H61,I61)</f>
        <v>154378717</v>
      </c>
      <c r="H61" s="11">
        <v>154378717</v>
      </c>
      <c r="I61" s="11" t="s">
        <v>23</v>
      </c>
      <c r="J61" s="11">
        <f>SUM(K61,L61)</f>
        <v>154378717.8</v>
      </c>
      <c r="K61" s="11">
        <v>154378717.8</v>
      </c>
      <c r="L61" s="11" t="s">
        <v>23</v>
      </c>
    </row>
    <row r="62" spans="1:12" ht="39.75" customHeight="1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customHeight="1">
      <c r="A63" s="9">
        <v>8196</v>
      </c>
      <c r="B63" s="10" t="s">
        <v>698</v>
      </c>
      <c r="C63" s="9" t="s">
        <v>699</v>
      </c>
      <c r="D63" s="11">
        <f aca="true" t="shared" si="9" ref="D63:L63">SUM(D65,D69)</f>
        <v>89379904</v>
      </c>
      <c r="E63" s="11">
        <f t="shared" si="9"/>
        <v>0</v>
      </c>
      <c r="F63" s="11">
        <f t="shared" si="9"/>
        <v>89379904</v>
      </c>
      <c r="G63" s="11">
        <f t="shared" si="9"/>
        <v>89379904</v>
      </c>
      <c r="H63" s="11">
        <f t="shared" si="9"/>
        <v>0</v>
      </c>
      <c r="I63" s="11">
        <f t="shared" si="9"/>
        <v>89379904</v>
      </c>
      <c r="J63" s="11">
        <f t="shared" si="9"/>
        <v>110220416.60000002</v>
      </c>
      <c r="K63" s="11">
        <f t="shared" si="9"/>
        <v>0</v>
      </c>
      <c r="L63" s="11">
        <f t="shared" si="9"/>
        <v>110220416.60000002</v>
      </c>
    </row>
    <row r="64" spans="1:12" ht="39.75" customHeight="1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75" customHeight="1">
      <c r="A65" s="9">
        <v>8197</v>
      </c>
      <c r="B65" s="10" t="s">
        <v>700</v>
      </c>
      <c r="C65" s="9"/>
      <c r="D65" s="11">
        <f>SUM(D67,D68)</f>
        <v>22962887</v>
      </c>
      <c r="E65" s="11" t="s">
        <v>23</v>
      </c>
      <c r="F65" s="11">
        <f>SUM(F67,F68)</f>
        <v>22962887</v>
      </c>
      <c r="G65" s="11">
        <f>SUM(G67,G68)</f>
        <v>22962887</v>
      </c>
      <c r="H65" s="11" t="s">
        <v>23</v>
      </c>
      <c r="I65" s="11">
        <f>SUM(I67,I68)</f>
        <v>22962887</v>
      </c>
      <c r="J65" s="11">
        <f>SUM(J67,J68)</f>
        <v>43803399.6</v>
      </c>
      <c r="K65" s="11" t="s">
        <v>23</v>
      </c>
      <c r="L65" s="11">
        <f>SUM(L67,L68)</f>
        <v>43803399.6</v>
      </c>
    </row>
    <row r="66" spans="1:12" ht="39.75" customHeight="1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75" customHeight="1">
      <c r="A67" s="9">
        <v>8198</v>
      </c>
      <c r="B67" s="10" t="s">
        <v>701</v>
      </c>
      <c r="C67" s="9" t="s">
        <v>702</v>
      </c>
      <c r="D67" s="11">
        <f>SUM(E67,F67)</f>
        <v>22962887</v>
      </c>
      <c r="E67" s="11" t="s">
        <v>23</v>
      </c>
      <c r="F67" s="11">
        <v>22962887</v>
      </c>
      <c r="G67" s="11">
        <f>SUM(H67,I67)</f>
        <v>22962887</v>
      </c>
      <c r="H67" s="11" t="s">
        <v>23</v>
      </c>
      <c r="I67" s="11">
        <v>22962887</v>
      </c>
      <c r="J67" s="11">
        <f aca="true" t="shared" si="10" ref="J67:J73">SUM(K67,L67)</f>
        <v>43803399.6</v>
      </c>
      <c r="K67" s="11" t="s">
        <v>23</v>
      </c>
      <c r="L67" s="11">
        <v>43803399.6</v>
      </c>
    </row>
    <row r="68" spans="1:12" ht="39.75" customHeight="1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75" customHeight="1">
      <c r="A69" s="9">
        <v>8200</v>
      </c>
      <c r="B69" s="10" t="s">
        <v>705</v>
      </c>
      <c r="C69" s="9"/>
      <c r="D69" s="11">
        <f>SUM(E69,F69)</f>
        <v>66417017</v>
      </c>
      <c r="E69" s="11" t="s">
        <v>23</v>
      </c>
      <c r="F69" s="11">
        <f>E57-E59</f>
        <v>66417017</v>
      </c>
      <c r="G69" s="11">
        <f>SUM(H69,I69)</f>
        <v>66417017</v>
      </c>
      <c r="H69" s="11" t="s">
        <v>23</v>
      </c>
      <c r="I69" s="11">
        <f>H57-H59</f>
        <v>66417017</v>
      </c>
      <c r="J69" s="11">
        <f t="shared" si="10"/>
        <v>66417017.000000015</v>
      </c>
      <c r="K69" s="11" t="s">
        <v>23</v>
      </c>
      <c r="L69" s="11">
        <f>K57-K59</f>
        <v>66417017.000000015</v>
      </c>
    </row>
    <row r="70" spans="1:12" ht="39.75" customHeight="1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75" customHeight="1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75" customHeight="1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-219537938.7</v>
      </c>
      <c r="K72" s="11">
        <v>-159244089.6</v>
      </c>
      <c r="L72" s="11">
        <v>-60293849.1</v>
      </c>
    </row>
    <row r="73" spans="1:12" ht="39.75" customHeight="1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75" customHeight="1">
      <c r="A74" s="9">
        <v>8300</v>
      </c>
      <c r="B74" s="10" t="s">
        <v>710</v>
      </c>
      <c r="C74" s="9"/>
      <c r="D74" s="11">
        <f aca="true" t="shared" si="11" ref="D74:L74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75" customHeight="1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8310</v>
      </c>
      <c r="B76" s="10" t="s">
        <v>711</v>
      </c>
      <c r="C76" s="9"/>
      <c r="D76" s="11">
        <f aca="true" t="shared" si="12" ref="D76:L76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75" customHeight="1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customHeight="1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75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75" customHeight="1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75" customHeight="1">
      <c r="A82" s="9">
        <v>8320</v>
      </c>
      <c r="B82" s="10" t="s">
        <v>715</v>
      </c>
      <c r="C82" s="9"/>
      <c r="D82" s="11">
        <f aca="true" t="shared" si="13" ref="D82:L82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75" customHeight="1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75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75" customHeight="1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75" customHeight="1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75" customHeight="1">
      <c r="A88" s="9">
        <v>8340</v>
      </c>
      <c r="B88" s="10" t="s">
        <v>721</v>
      </c>
      <c r="C88" s="9"/>
      <c r="D88" s="11">
        <f aca="true" t="shared" si="14" ref="D88:L88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75" customHeight="1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75" customHeight="1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75" customHeight="1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ww</cp:lastModifiedBy>
  <dcterms:created xsi:type="dcterms:W3CDTF">2022-04-04T08:44:41Z</dcterms:created>
  <dcterms:modified xsi:type="dcterms:W3CDTF">2022-04-11T12:32:33Z</dcterms:modified>
  <cp:category/>
  <cp:version/>
  <cp:contentType/>
  <cp:contentStatus/>
</cp:coreProperties>
</file>