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Grutyun" sheetId="1" r:id="rId1"/>
    <sheet name="Ekamut" sheetId="2" r:id="rId2"/>
    <sheet name="Gorcarnakan tsaxs" sheetId="3" r:id="rId3"/>
    <sheet name="Tntesagitakan tsaxs" sheetId="4" r:id="rId4"/>
  </sheets>
  <definedNames>
    <definedName name="_xlnm.Print_Area" localSheetId="2">'Gorcarnakan tsaxs'!$A$1:$N$517</definedName>
  </definedNames>
  <calcPr fullCalcOnLoad="1"/>
</workbook>
</file>

<file path=xl/sharedStrings.xml><?xml version="1.0" encoding="utf-8"?>
<sst xmlns="http://schemas.openxmlformats.org/spreadsheetml/2006/main" count="1458" uniqueCount="738">
  <si>
    <t>04</t>
  </si>
  <si>
    <t>05</t>
  </si>
  <si>
    <t>06</t>
  </si>
  <si>
    <t>07</t>
  </si>
  <si>
    <t>08</t>
  </si>
  <si>
    <t>09</t>
  </si>
  <si>
    <t>10</t>
  </si>
  <si>
    <t>11</t>
  </si>
  <si>
    <t>1342</t>
  </si>
  <si>
    <t>1390</t>
  </si>
  <si>
    <t>1391</t>
  </si>
  <si>
    <t>1392</t>
  </si>
  <si>
    <t>1393</t>
  </si>
  <si>
    <t>1000</t>
  </si>
  <si>
    <t>1100</t>
  </si>
  <si>
    <t>1300</t>
  </si>
  <si>
    <t xml:space="preserve"> X</t>
  </si>
  <si>
    <t>X</t>
  </si>
  <si>
    <t>1334</t>
  </si>
  <si>
    <t>1340</t>
  </si>
  <si>
    <t>1341</t>
  </si>
  <si>
    <t>1111</t>
  </si>
  <si>
    <t>1121</t>
  </si>
  <si>
    <t>1311</t>
  </si>
  <si>
    <t>1320</t>
  </si>
  <si>
    <t>1321</t>
  </si>
  <si>
    <t>1330</t>
  </si>
  <si>
    <t>1331</t>
  </si>
  <si>
    <t>1332</t>
  </si>
  <si>
    <t>1333</t>
  </si>
  <si>
    <t>1350</t>
  </si>
  <si>
    <t>1351</t>
  </si>
  <si>
    <t>1352</t>
  </si>
  <si>
    <t>1360</t>
  </si>
  <si>
    <t>1361</t>
  </si>
  <si>
    <t>1362</t>
  </si>
  <si>
    <t>1370</t>
  </si>
  <si>
    <t>1371</t>
  </si>
  <si>
    <t>1380</t>
  </si>
  <si>
    <t>1381</t>
  </si>
  <si>
    <t>1382</t>
  </si>
  <si>
    <t>3</t>
  </si>
  <si>
    <t>1343</t>
  </si>
  <si>
    <t>1372</t>
  </si>
  <si>
    <t>0</t>
  </si>
  <si>
    <t>1</t>
  </si>
  <si>
    <t>2</t>
  </si>
  <si>
    <t>1110</t>
  </si>
  <si>
    <t>1130</t>
  </si>
  <si>
    <t>1310</t>
  </si>
  <si>
    <t>01</t>
  </si>
  <si>
    <t>02</t>
  </si>
  <si>
    <t>03</t>
  </si>
  <si>
    <t>Համայնքի վարչական տարածքում թանկարժեք մետաղներից պատրաստված իրերի որոշակի վայրում մանրածախ առք ու վաճառք իրականացնելու թույլտվության համար</t>
  </si>
  <si>
    <t xml:space="preserve"> Համայնքի վարչական տարածքում մասնավոր գերեզմանատան կազմակերպման և շահագործման թույլտվության համար</t>
  </si>
  <si>
    <t xml:space="preserve">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t>
  </si>
  <si>
    <t>Ճարտարապետաշինարարական նախագծային փաստաթղթերով նախատեսված շին. թույլտվություն պահանջող, բոլոր շին. աշխատանքներն իրականացնելուց հետո շենքերի և շինությունների (այդ թվում` դրանց վերակառուցումը, վերականգնումը, ուժեղացումը, արդիականացումը, ընդլայնումն ու բարեկարգումը) կառուցման ավարտը ավարտական ակտով փաստագրման ձևակերպման համար</t>
  </si>
  <si>
    <t>Ճարտարապետաշինարարական նախագծային փաստաթղթերով նախատեսված աշխատանքներն ավարտելուց հետո շահագործման թույլտվության ձևակերպման համար</t>
  </si>
  <si>
    <t>Համայնքի տնօրինության և օգտագործման ներքո գտնվող հողերը հատկացնելու, հետ վերցնելու և վարձակալության տրամադրելու դեպքերում փաստաթղթերի (փաթեթի) նախապատրաստման համար</t>
  </si>
  <si>
    <t>Համայնքի կողմից կազմակերպվող մրցույթների և աճուրդների մասնակցության համար</t>
  </si>
  <si>
    <t>Համայնքի վարչական տարածքում տոնավաճառներին (վերնիսաժներին) մասնակցելու համար</t>
  </si>
  <si>
    <t>Ջրմուղ-կոյուղու համար այն համայնքներում, որոնք ներառված չեն ջրմուղ-կոյուղու ծառայություններ մատուցող օպերատոր կազմակերպությունների սպասարկման տարածքներում, մասնավորապես ջրամատակարարման և ջրահեռացման վճարներ</t>
  </si>
  <si>
    <t>Համայնքի կողմից կառավարվող բազմաբնակարան շենքերի ընդհանուր բաժնային սեփականության պահպանման պարտադիր նորմերի կատարման համար</t>
  </si>
  <si>
    <t>Համայնքի վարչական տարածքում, սակայն համայնքի բնակավայրերից դուրս գտնվող՝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t>
  </si>
  <si>
    <t>Համայնքային սեփականություն հանդիսացող պատմության և մշակույթի անշարժ հուշարձանների և համայնքային ենթակայության թանգարանների մուտքի համար</t>
  </si>
  <si>
    <t>Համայնքի արխիվից փաստաթղթերի պատճեններ տրամադրելու համար</t>
  </si>
  <si>
    <t>Համայնքի վարչական տարածքում ինքնակամ կառուցված շենքերի, շինությունների օրինականացման համար վճարներ</t>
  </si>
  <si>
    <t>1353</t>
  </si>
  <si>
    <t>Այլ տեղական վճարներ</t>
  </si>
  <si>
    <t>Համայնքի վարչական տարածքում տեխնիկական և հատուկ նշանակության հրավառություն իրականացնելու թույլտվության համար</t>
  </si>
  <si>
    <t>11301</t>
  </si>
  <si>
    <t>Համայնքի վարչական տարածքում նոր շենքերի, շինությունների և ոչ հիմնական շինությունների շինարարության (տեղադրման) թույլտվության համար</t>
  </si>
  <si>
    <t>11302</t>
  </si>
  <si>
    <t>Համայնքի վարչական տարածքում գոյություն ունեցող շենքերի և շինությունների վերակառուցման, ուժեղացման, վերականգնման, արդիականացման և բարեկարգման աշխատանքներ կատարելու
թույլտվության համար</t>
  </si>
  <si>
    <t>11303</t>
  </si>
  <si>
    <t>Համայնքի վարչական տարածքում շենքերի, շինությունների և քաղաքաշինական այլ օբյեկտների քանդման թույլտվության համար</t>
  </si>
  <si>
    <t>11304</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</si>
  <si>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</si>
  <si>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t>
  </si>
  <si>
    <t>Քաղաքային բնակավայրերում ավագանու որոշմամբ, սահմանված կարգին համապատասխան, տնային կենդանիներ պահելու թույլտվության համար</t>
  </si>
  <si>
    <t>Ավագանու սահմանած կարգին ու պայմաններին համապատասխան՝ համայնքի վարչական տարածքում արտաքին գովազդ տեղադրելու թույլտվության համար,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(բացառությամբ Երևան քաղաքի)</t>
  </si>
  <si>
    <t>Համայնքի վարչական տարածքում մարդատար տաքսու (բացառությամբ երթուղային տաքսիների` միկրոավտոբուսների) ծառայություն իրականացնելու թույլտվության համար</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</si>
  <si>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t>
  </si>
  <si>
    <t>Համայնքի տարածքում սահմանափակման ենթակա ծառայության օբյեկտի գործունեության թույլտվության համար</t>
  </si>
  <si>
    <t xml:space="preserve"> Այլ տեղական տուրքեր</t>
  </si>
  <si>
    <t>1.4 Համայնքի բյուջե վճարվող պետական տուրքեր (տող 1141 + տող 1142)
այդ թվում`</t>
  </si>
  <si>
    <t>Քաղաքացիական կացության ակտեր գրանցելու, դրանց մասին քաղաքացիներին կրկնակի վկայականներ, քաղաքացիական կացության ակտերում կատարված գրառումներում փոփոխություններ, լրացումներ, ուղղումներ կատարելու և վերականգնման կապակցությամբ վկայականներ տալու համար</t>
  </si>
  <si>
    <t>Նոտարական գրասենյակների կողմից նոտարական ծառայություններ կատարելու, նոտարական կարգով վավերացված փաստաթղթերի կրկնօրինակներ տալու, նշված մարմինների կողմից գործարքների նախագծեր և դիմումներ կազմելու, փաստաթղթերի պատճեններ հանելու և դրանցից քաղվածքներ տալու համար</t>
  </si>
  <si>
    <t xml:space="preserve"> 1.5 Այլ հարկային եկամուտներ
(տող 1151 + տող 1155)
այդ թվում`</t>
  </si>
  <si>
    <t>Օրենքով պետական բյուջե ամրագրվող հարկերից և այլ պարտադիր վճարներից մասհանումներ համայնքների բյուջեներ (տող 1152 + տող 1153 + տող 1154)
որից`</t>
  </si>
  <si>
    <t>ա) Եկամտային հարկ</t>
  </si>
  <si>
    <t>բ) Շահութահարկ</t>
  </si>
  <si>
    <t>գ) Այլ հարկերից և պարտադիր վճարներից կատարվող մասհանումներ</t>
  </si>
  <si>
    <t>13501</t>
  </si>
  <si>
    <t>13502</t>
  </si>
  <si>
    <t>13503</t>
  </si>
  <si>
    <t>13504</t>
  </si>
  <si>
    <t>13505</t>
  </si>
  <si>
    <t>13506</t>
  </si>
  <si>
    <t>13507</t>
  </si>
  <si>
    <t>Համայնքի կողմից աղբահանության վճար վճարողների համար աղբահանության աշխատանքները կազմակերպելու համար</t>
  </si>
  <si>
    <t>13508</t>
  </si>
  <si>
    <t>Համայնքի կողմից իրավաբանական անձանց կամ անհատ ձեռնարկատերերին շինարարական և խոշոր եզրաչափի աղբի հավաքման և փոխադրման, ինչպես նաև աղբահանության վճար վճարողներին շինարարական և խոշոր եզրաչափի աղբի ինքնուրույն հավաքման և փոխադրման թույլտվության համար</t>
  </si>
  <si>
    <t>13509</t>
  </si>
  <si>
    <t>Կենտրոնացված ջեռուցման համար</t>
  </si>
  <si>
    <t>13510</t>
  </si>
  <si>
    <t>13511</t>
  </si>
  <si>
    <t>Ոռոգման ջրի մատակարարման համար այն համայնքներում, որոնք ներառված չեն &lt;&lt;Ջրօգտագործողների ընկերությունների և ջրօգտագործողների ընկերությունների միությունների մասին&gt;&gt; Հայաստանի Հանրապետության օրենքի համաձայն ստեղծված ջրօգտագործողների ընկերությունների սպասարկման տարածքներում</t>
  </si>
  <si>
    <t>13512</t>
  </si>
  <si>
    <t>13513</t>
  </si>
  <si>
    <t>Համայնքային ենթակայության մանկապարտեզի ծառայությունից օգտվողների համար</t>
  </si>
  <si>
    <t>13514</t>
  </si>
  <si>
    <t>Համայնքային ենթակայության արտադպրոցական դաստիարակության հաստատությունների (երաժշտական, նկարչական և արվեստի դպրոցներ և այլն) ծառայություններից օգտվողների համար</t>
  </si>
  <si>
    <t>13515</t>
  </si>
  <si>
    <t>13516</t>
  </si>
  <si>
    <t>13517</t>
  </si>
  <si>
    <t>Համայնքային սեփականություն հանդիսացող ընդհանուր օգտագործման փողոցներում և հրապարակներում (բացառությամբ բակային տարածքների, ուսումնական, կրթական, մշակութային և առողջապահական հաստատությունների, պետական կառավարման և տեղական ինքնակառավարման մարմինների վարչական շենքերի հարակից տարածքների) ավտոտրանսպորտային միջոցն ավտոկայանատեղում կայանելու համար</t>
  </si>
  <si>
    <t>13518</t>
  </si>
  <si>
    <t>13519</t>
  </si>
  <si>
    <t>Համայնքն սպասարկող անասնաբույժի ծառայությունների դիմաց</t>
  </si>
  <si>
    <t>13520</t>
  </si>
  <si>
    <t>Համայնքի բյուջե մուտքագրվող այլ վարչական գանձումներ</t>
  </si>
  <si>
    <t>3.7 Համայնքի բյուջե մուտքագրվող այլ կատեգորիաներում չդասակարգված ընթացիկ տրանսֆերտներ
(տող 1371 + տող 1372), այդ թվում`</t>
  </si>
  <si>
    <t>3.8 Համայնքի բյուջե մուտքագրվող այլ կատեգորիաներում չդասակարգված կապիտալ տրանսֆերտներ
(տող 1381 + տող 1382), այդ թվում`</t>
  </si>
  <si>
    <t>Գույքահարկ համայնքների վարչական տարածքներում գտնվող շենքերի և շինությունների համար</t>
  </si>
  <si>
    <t>այդ թվում`</t>
  </si>
  <si>
    <t>որից`</t>
  </si>
  <si>
    <t>Տարեկան հաստատված պլան</t>
  </si>
  <si>
    <t>Ընդամենը (ս.5+ս.6)</t>
  </si>
  <si>
    <t>վարչական մաս</t>
  </si>
  <si>
    <t>ֆոնդային մաս</t>
  </si>
  <si>
    <t>Այդ  թվում</t>
  </si>
  <si>
    <t>(հազար դրամներով)</t>
  </si>
  <si>
    <t>Ըստ  եռամսյակների</t>
  </si>
  <si>
    <t>ՀԱՏՎԱԱԾ  2</t>
  </si>
  <si>
    <t>ՀԱՄԱՅՆՔԻ ԲՅՈՒՋԵՅԻ ԾԱԽՍԵՐԸ  ԸՍՏ  ԲՅՈՒՋԵՏԱՅԻՆ ԾԱԽՍԵՐԻ  ԳՈՐԾԱՌՆԱԿԱՆ ԴԱՍԱԿԱՐԳՄԱՆ</t>
  </si>
  <si>
    <t xml:space="preserve">  Տողի NN</t>
  </si>
  <si>
    <t>Բա-ժին</t>
  </si>
  <si>
    <t>Խումբ</t>
  </si>
  <si>
    <t>Դաս</t>
  </si>
  <si>
    <t>Բյուջետային ծախսերի գործառական դասակարգման բաժինների, խմբերի և դասերի անվանումները</t>
  </si>
  <si>
    <t>Ընդամենը</t>
  </si>
  <si>
    <t>այդ թվում</t>
  </si>
  <si>
    <t>(ս.7 + ս8)</t>
  </si>
  <si>
    <t>վարչական բյուջե</t>
  </si>
  <si>
    <t>ֆոնդային բյուջե</t>
  </si>
  <si>
    <t xml:space="preserve"> ԸՆԴԱՄԵՆԸ ԾԱԽՍԵՐ (տող2100+տող2200+տող2300+տող2400+տող2500+տող2600+ տող2700+տող2800+տող2900+տող3000+տող3100)</t>
  </si>
  <si>
    <t xml:space="preserve">ԸՆԴՀԱՆՈՒՐ ԲՆՈՒՅԹԻ ՀԱՆՐԱՅԻՆ ԾԱՌԱՅՈՒԹՅՈՒՆՆԵՐ (տող2110+տող2120+տող2130+տող2140+տող2150+տող2160+տող2170+տող2180)                                                                                        </t>
  </si>
  <si>
    <t>Օրենսդիր և գործադիր մարմիններ, պետական կառավարում, ‎ֆինանսական և հարկաբյուջետային հարաբերություններ, արտաքին հարաբերություններ</t>
  </si>
  <si>
    <t xml:space="preserve">Օրենսդիր և գործադիր մարմիններ,պետական կառավարում </t>
  </si>
  <si>
    <t xml:space="preserve"> Ֆինանսական և հարկաբյուջետային հարաբերություններ </t>
  </si>
  <si>
    <t xml:space="preserve">Արտաքին հարաբերություններ </t>
  </si>
  <si>
    <t>Արտաքին տնտեսական օգնություն</t>
  </si>
  <si>
    <t>Արտաքին տնտեսական աջակցություն</t>
  </si>
  <si>
    <t xml:space="preserve">Միջազգային կազմակերպությունների միջոցով տրամադրվող տնտեսական օգնություն </t>
  </si>
  <si>
    <t>Ընդհանուր բնույթի ծառայություններ</t>
  </si>
  <si>
    <t xml:space="preserve">Աշխատակազմի /կադրերի/ գծով ընդհանուր բնույթի ծառայություններ </t>
  </si>
  <si>
    <t xml:space="preserve">Ծրագրման և վիճակագրական ընդհանուր ծառայություններ </t>
  </si>
  <si>
    <t xml:space="preserve">Ընդհանուր բնույթի այլ ծառայություններ </t>
  </si>
  <si>
    <t>Ընդհանուր բնույթի հետազոտական աշխատանք</t>
  </si>
  <si>
    <t xml:space="preserve">Ընդհանուր բնույթի հետազոտական աշխատանք </t>
  </si>
  <si>
    <t xml:space="preserve">Ընդհանուր բնույթի հանրային ծառայությունների գծով հետազոտական և նախագծային աշխատանքներ </t>
  </si>
  <si>
    <t xml:space="preserve">Ընդհանուր բնույթի հանրային ծառայություններ գծով հետազոտական և նախագծային աշխատանքներ  </t>
  </si>
  <si>
    <t>Ընդհանուր բնույթի հանրային ծառայություններ (այլ դասերին չպատկանող)</t>
  </si>
  <si>
    <t xml:space="preserve">Ընդհանուր բնույթի հանրային ծառայություններ (այլ դասերին չպատկանող) </t>
  </si>
  <si>
    <t xml:space="preserve">Պետական պարտքի գծով գործառնություններ </t>
  </si>
  <si>
    <t>Կառավարության տարբեր մակարդակների միջև իրականացվող ընդհանուր բնույթի տրանսֆերտներ</t>
  </si>
  <si>
    <t xml:space="preserve"> - դրամաշնորհներ ՀՀ պետական բյուջեին  </t>
  </si>
  <si>
    <t xml:space="preserve"> - դրամաշնորհներ ՀՀ այլ համայնքերի բյուջեներին  </t>
  </si>
  <si>
    <t>այդ թվում` Երևանի համաքաղաքային ծախսերի ֆինանսավորման համար</t>
  </si>
  <si>
    <t>ՊԱՇՏՊԱՆՈՒԹՅՈՒՆ (տող2210+2220+տող2230+տող2240+տող2250)</t>
  </si>
  <si>
    <t>Ռազմական պաշտպանություն</t>
  </si>
  <si>
    <t xml:space="preserve">Ռազմական պաշտպանություն </t>
  </si>
  <si>
    <t>Քաղաքացիական պաշտպանություն</t>
  </si>
  <si>
    <t xml:space="preserve">Քաղաքացիական պաշտպանություն </t>
  </si>
  <si>
    <t>Արտաքին ռազմական օգնություն</t>
  </si>
  <si>
    <t xml:space="preserve">Արտաքին ռազմական օգնություն </t>
  </si>
  <si>
    <t>Հետազոտական և նախագծային աշխատանքներ պաշտպանության ոլորտում</t>
  </si>
  <si>
    <t>Պաշտպանություն (այլ դասերին չպատկանող)</t>
  </si>
  <si>
    <t>ՀԱՍԱՐԱԿԱԿԱՆ ԿԱՐԳ, ԱՆՎՏԱՆԳՈՒԹՅՈՒՆ և ԴԱՏԱԿԱՆ ԳՈՐԾՈՒՆԵՈՒԹՅՈՒՆ (տող2310+տող2320+տող2330+տող2340+տող2350+տող2360+տող2370)</t>
  </si>
  <si>
    <t>Հասարակական կարգ և անվտանգություն</t>
  </si>
  <si>
    <t>Ոստիկանություն</t>
  </si>
  <si>
    <t>Ազգային անվտանգություն</t>
  </si>
  <si>
    <t>Պետական պահպանություն</t>
  </si>
  <si>
    <t>Փրկարար ծառայություն</t>
  </si>
  <si>
    <t xml:space="preserve">Փրկարար ծառայություն </t>
  </si>
  <si>
    <t>Դատական գործունեություն և իրավական պաշտպանություն</t>
  </si>
  <si>
    <t xml:space="preserve">Դատարաններ </t>
  </si>
  <si>
    <t>Իրավական պաշտպանություն</t>
  </si>
  <si>
    <t>Դատախազություն</t>
  </si>
  <si>
    <t>Կալանավայրեր</t>
  </si>
  <si>
    <t xml:space="preserve">Կալանավայրեր </t>
  </si>
  <si>
    <t xml:space="preserve">Հետազոտական ու նախագծային աշխատանքներ հասարակական կարգի և անվտանգության ոլորտում </t>
  </si>
  <si>
    <t>Հասարակական կարգ և անվտանգություն  (այլ դասերին չպատկանող)</t>
  </si>
  <si>
    <t>Հասարակական կարգ և անվտանգություն (այլ դասերին չպատկանող)</t>
  </si>
  <si>
    <t>ՏՆՏԵՍԱԿԱՆ ՀԱՐԱԲԵՐՈՒԹՅՈՒՆՆԵՐ (տող2410+տող2420+տող2430+տող2440+տող2450+տող2460+տող2470+տող2480+տող2490)</t>
  </si>
  <si>
    <t>Ընդհանուր բնույթի տնտեսական, առևտրային և աշխատանքի գծով հարաբերություններ</t>
  </si>
  <si>
    <t xml:space="preserve">Ընդհանուր բնույթի տնտեսական և առևտրային հարաբերություններ </t>
  </si>
  <si>
    <t xml:space="preserve">Աշխատանքի հետ կապված ընդհանուր բնույթի հարաբերություններ </t>
  </si>
  <si>
    <t>Գյուղատնտեսություն, անտառային տնտեսություն, ձկնորսություն և որսորդություն</t>
  </si>
  <si>
    <t xml:space="preserve">Գյուղատնտեսություն </t>
  </si>
  <si>
    <t xml:space="preserve">Անտառային տնտեսություն </t>
  </si>
  <si>
    <t>Ձկնորսություն և որսորդություն</t>
  </si>
  <si>
    <t>Ոռոգում</t>
  </si>
  <si>
    <t>Վառելիք և էներգետիկա</t>
  </si>
  <si>
    <t>Քարածուխ  և այլ կարծր բնական վառելիք</t>
  </si>
  <si>
    <t xml:space="preserve">Նավթամթերք և բնական գազ </t>
  </si>
  <si>
    <t>Միջուկային վառելիք</t>
  </si>
  <si>
    <t>Վառելիքի այլ տեսակներ</t>
  </si>
  <si>
    <t xml:space="preserve">Էլեկտրաէներգիա </t>
  </si>
  <si>
    <t>Ոչ էլեկտրական էներգիա</t>
  </si>
  <si>
    <t>Լեռնաարդյունահանում, արդյունաբերություն և շինարարություն</t>
  </si>
  <si>
    <t>Հանքային ռեսուրսների արդյունահանում, բացառությամբ բնական վառելիքի</t>
  </si>
  <si>
    <t xml:space="preserve">Արդյունաբերություն </t>
  </si>
  <si>
    <t xml:space="preserve">Շինարարություն </t>
  </si>
  <si>
    <t>Տրանսպորտ</t>
  </si>
  <si>
    <t xml:space="preserve">ճանապարհային տրանսպորտ </t>
  </si>
  <si>
    <t xml:space="preserve">Ջրային տրանսպորտ </t>
  </si>
  <si>
    <t xml:space="preserve">Երկաթուղային տրանսպորտ </t>
  </si>
  <si>
    <t xml:space="preserve">Օդային տրանսպորտ </t>
  </si>
  <si>
    <t xml:space="preserve">Խողովակաշարային և այլ տրանսպորտ </t>
  </si>
  <si>
    <t>Կապ</t>
  </si>
  <si>
    <t xml:space="preserve">Կապ </t>
  </si>
  <si>
    <t>Այլ բնագավառներ</t>
  </si>
  <si>
    <t xml:space="preserve">Մեծածախ և մանրածախ առևտուր, ապրանքների պահպանում և պահեստավորում  </t>
  </si>
  <si>
    <t>Հյուրանոցներ և հասարակական սննդի օբյեկտներ</t>
  </si>
  <si>
    <t xml:space="preserve">Զբոսաշրջություն </t>
  </si>
  <si>
    <t xml:space="preserve">Զարգացման բազմանպատակ ծրագրեր </t>
  </si>
  <si>
    <t>Տնտեսական հարաբերությունների գծով հետազոտական և նախագծային աշխատանքներ</t>
  </si>
  <si>
    <t>Ընդհանուր բնույթի տնտեսական, առևտրային և աշխատանքի հարցերի գծով հետազոտական և նախագծային աշխատանքներ</t>
  </si>
  <si>
    <t>Գյուղատնտեսության, անտառային տնտեսության, ձկնորսության և որսորդության գծով հետազոտական և նախագծային աշխատանքներ</t>
  </si>
  <si>
    <t>Վառելիքի և էներգետիկայի գծով հետազոտական և նախագծային աշխատանքներ</t>
  </si>
  <si>
    <t xml:space="preserve">Լեռնաարդյունահանման, արդյունաբերության և շինարարության գծով հետազոտական և նախագծային աշխատանքներ </t>
  </si>
  <si>
    <t>Տրանսպորտի գծով հետազոտական և նախագծային աշխատանքներ</t>
  </si>
  <si>
    <t>Կապի գծով հետազոտական և նախագծային աշխատանքներ</t>
  </si>
  <si>
    <t>Այլ բնագավառների գծով հետազոտական և նախագծային աշխատանքներ</t>
  </si>
  <si>
    <t>Տնտեսական հարաբերություններ (այլ դասերին չպատկանող)</t>
  </si>
  <si>
    <t>ՇՐՋԱԿԱ ՄԻՋԱՎԱՅՐԻ ՊԱՇՏՊԱՆՈՒԹՅՈՒՆ (տող2510+տող2520+տող2530+տող2540+տող2550+տող2560)</t>
  </si>
  <si>
    <t>Աղբահանում</t>
  </si>
  <si>
    <t>Կեղտաջրերի հեռացում</t>
  </si>
  <si>
    <t xml:space="preserve">Կեղտաջրերի հեռացում </t>
  </si>
  <si>
    <t>Շրջակա միջավայրի աղտոտման դեմ պայքար</t>
  </si>
  <si>
    <t>Կենսաբազմազանության և բնության  պաշտպանություն</t>
  </si>
  <si>
    <t>Շրջակա միջավայրի պաշտպանության գծով հետազոտական և նախագծային աշխատանքներ</t>
  </si>
  <si>
    <t>Շրջակա միջավայրի պաշտպանություն (այլ դասերին չպատկանող)</t>
  </si>
  <si>
    <t>ԲՆԱԿԱՐԱՆԱՅԻՆ ՇԻՆԱՐԱՐՈՒԹՅՈՒՆ ԵՎ ԿՈՄՈՒՆԱԼ ԾԱՌԱՅՈՒԹՅՈՒՆ (տող3610+տող3620+տող3630+տող3640+տող3650+տող3660)</t>
  </si>
  <si>
    <t>Բնակարանային շինարարություն</t>
  </si>
  <si>
    <t xml:space="preserve">Բնակարանային շինարարություն </t>
  </si>
  <si>
    <t>Համայնքային զարգացում</t>
  </si>
  <si>
    <t>Ջրամատակարարում</t>
  </si>
  <si>
    <t xml:space="preserve">Ջրամատակարարում </t>
  </si>
  <si>
    <t>Փողոցների լուսավորում</t>
  </si>
  <si>
    <t xml:space="preserve">Փողոցների լուսավորում </t>
  </si>
  <si>
    <t xml:space="preserve">Բնակարանային շինարարության և կոմունալ ծառայությունների գծով հետազոտական և նախագծային աշխատանքներ </t>
  </si>
  <si>
    <t>Բնակարանային շինարարության և կոմունալ ծառայություններ (այլ դասերին չպատկանող)</t>
  </si>
  <si>
    <t>ԱՌՈՂՋԱՊԱՀՈՒԹՅՈՒՆ (տող2710+տող2720+տող2730+տող2740+տող2750+տող2760)</t>
  </si>
  <si>
    <t>Բժշկական ապրանքներ, սարքեր և սարքավորումներ</t>
  </si>
  <si>
    <t>Դեղագործական ապրանքներ</t>
  </si>
  <si>
    <t>Այլ բժշկական ապրանքներ</t>
  </si>
  <si>
    <t>Բժշկական սարքեր և սարքավորումներ</t>
  </si>
  <si>
    <t>Արտահիվանդանոցային ծառայություններ</t>
  </si>
  <si>
    <t>Ընդհանուր բնույթի բժշկական ծառայություններ</t>
  </si>
  <si>
    <t>Մասնագիտացված բժշկական ծառայություններ</t>
  </si>
  <si>
    <t xml:space="preserve">Ստոմատոլոգիական ծառայություններ </t>
  </si>
  <si>
    <t>Պարաբժշկական ծառայություններ</t>
  </si>
  <si>
    <t>Հիվանդանոցային ծառայություններ</t>
  </si>
  <si>
    <t xml:space="preserve">Ընդհանուր բնույթի հիվանդանոցային ծառայություններ </t>
  </si>
  <si>
    <t>Մասնագիտացված հիվանդանոցային ծառայություններ</t>
  </si>
  <si>
    <t>Բժշկական, մոր և մանկան կենտրոնների  ծառայություններ</t>
  </si>
  <si>
    <t>Հիվանդի խնամքի և առողջության վերականգնման տնային ծառայություններ</t>
  </si>
  <si>
    <t>Հանրային առողջապահական ծառայություններ</t>
  </si>
  <si>
    <t xml:space="preserve">Առողջապահության գծով հետազոտական և նախագծային աշխատանքներ </t>
  </si>
  <si>
    <t>Առողջապահություն (այլ դասերին չպատկանող)</t>
  </si>
  <si>
    <t>Առողջապահական հարակից ծառայություններ և ծրագրեր</t>
  </si>
  <si>
    <t>ՀԱՆԳԻՍՏ, ՄՇԱԿՈՒՅԹ ԵՎ ԿՐՈՆ (տող2810+տող2820+տող2830+տող2840+տող2850+տող2860)</t>
  </si>
  <si>
    <t>Հանգստի և սպորտի ծառայություններ</t>
  </si>
  <si>
    <t>Մշակութային ծառայություններ</t>
  </si>
  <si>
    <t>Գրադարաններ</t>
  </si>
  <si>
    <t>Թանգարաններ և ցուցասրահներ</t>
  </si>
  <si>
    <t>Մշակույթի տներ, ակումբներ, կենտրոններ</t>
  </si>
  <si>
    <t>Այլ մշակութային կազմակերպություններ</t>
  </si>
  <si>
    <t>Արվեստ</t>
  </si>
  <si>
    <t>Կինեմատոգրաֆիա</t>
  </si>
  <si>
    <t>Հուշարձանների և մշակույթային արժեքների վերականգնում և պահպանում</t>
  </si>
  <si>
    <t>Ռադիո և հեռուստահաղորդումների հեռարձակման և հրատարակչական ծառայություններ</t>
  </si>
  <si>
    <t>Հեռուստառադիոհաղորդումներ</t>
  </si>
  <si>
    <t>Հրատարակչություններ, խմբագրություններ</t>
  </si>
  <si>
    <t>Տեղեկատվության ձեռքբերում</t>
  </si>
  <si>
    <t>Կրոնական և հասարակական այլ ծառայություններ</t>
  </si>
  <si>
    <t>Երիտասարդական ծրագրեր</t>
  </si>
  <si>
    <t>Քաղաքական կուսակցություններ, հասարակական կազմակերպություններ, արհմիություններ</t>
  </si>
  <si>
    <t>Հանգստի, մշակույթի և կրոնի գծով հետազոտական և նախագծային աշխատանքներ</t>
  </si>
  <si>
    <t>Հանգիստ, մշակույթ և կրոն (այլ դասերին չպատկանող)</t>
  </si>
  <si>
    <t>ԿՐԹՈՒԹՅՈՒՆ (տող2910+տող2920+տող2930+տող2940+տող2950+տող2960+տող2970+տող2980)</t>
  </si>
  <si>
    <t>Նախադպրոցական և տարրական ընդհանուր կրթություն</t>
  </si>
  <si>
    <t xml:space="preserve">Նախադպրոցական կրթություն </t>
  </si>
  <si>
    <t xml:space="preserve">Տարրական ընդհանուր կրթություն </t>
  </si>
  <si>
    <t>Միջնակարգ ընդհանուր կրթություն</t>
  </si>
  <si>
    <t>Հիմնական ընդհանուր կրթություն</t>
  </si>
  <si>
    <t>Միջնակարգ(լրիվ) ընդհանուր կրթություն</t>
  </si>
  <si>
    <t>Նախնական մասնագիտական (արհեստագործական) և միջին մասնագիտական կրթություն</t>
  </si>
  <si>
    <t>Նախնական մասնագիտական (արհեստագործական) կրթություն</t>
  </si>
  <si>
    <t>Միջին մասնագիտական կրթություն</t>
  </si>
  <si>
    <t>Բարձրագույն կրթություն</t>
  </si>
  <si>
    <t>Բարձրագույն մասնագիտական կրթություն</t>
  </si>
  <si>
    <t>Հետբուհական մասնագիտական կրթություն</t>
  </si>
  <si>
    <t xml:space="preserve">Ըստ մակարդակների չդասակարգվող կրթություն </t>
  </si>
  <si>
    <t>Արտադպրոցական դաստիարակություն</t>
  </si>
  <si>
    <t>Լրացուցիչ կրթություն</t>
  </si>
  <si>
    <t xml:space="preserve">Կրթությանը տրամադրվող օժանդակ ծառայություններ </t>
  </si>
  <si>
    <t>Կրթության ոլորտում հետազոտական և նախագծային աշխատանքներ</t>
  </si>
  <si>
    <t>Կրթություն (այլ դասերին չպատկանող)</t>
  </si>
  <si>
    <t xml:space="preserve">ՍՈՑԻԱԼԱԿԱՆ ՊԱՇՏՊԱՆՈՒԹՅՈՒՆ (տող3010+տող3020+տող3030+տող3040+տող3050+տող3060+տող3070+տող3080+տող3090) </t>
  </si>
  <si>
    <t>Վատառողջություն և անաշխատունակություն</t>
  </si>
  <si>
    <t>Վատառողջություն</t>
  </si>
  <si>
    <t>Անաշխատունակություն</t>
  </si>
  <si>
    <t>Ծերություն</t>
  </si>
  <si>
    <t xml:space="preserve">Հարազատին կորցրած անձինք </t>
  </si>
  <si>
    <t>Ընտանիքի անդամներ և զավակներ</t>
  </si>
  <si>
    <t>Գործազրկություն</t>
  </si>
  <si>
    <t xml:space="preserve">Բնակարանային ապահովում </t>
  </si>
  <si>
    <t xml:space="preserve">Սոցիալական հատուկ արտոնություններ (այլ դասերին չպատկանող) </t>
  </si>
  <si>
    <t xml:space="preserve">Սոցիալական պաշտպանության ոլորտում հետազոտական և նախագծային աշխատանքներ </t>
  </si>
  <si>
    <t>Սոցիալական պաշտպանություն (այլ դասերին չպատկանող)</t>
  </si>
  <si>
    <t>Սոցիալական պաշտպանությանը տրամադրվող օժադակ ծառայություններ (այլ դասերին չպատկանող)</t>
  </si>
  <si>
    <t>ՀԻՄՆԱԿԱՆ ԲԱԺԻՆՆԵՐԻՆ ՉԴԱՍՎՈՂ ՊԱՀՈՒՍՏԱՅԻՆ ՖՈՆԴԵՐ (տող3110)</t>
  </si>
  <si>
    <t xml:space="preserve">ՀՀ կառավարության և համայնքների պահուստային ֆոնդ </t>
  </si>
  <si>
    <t>ՀՀ համայնքների պահուստային ֆոնդ</t>
  </si>
  <si>
    <t>Համայնքների բյուջեների կազմման ժամանակ վարչական բյուջեի պահուստային ֆոնդից ֆոնդային բյուջե հատկացումներ նախատեսելիս 2000-րդ, 3100-րդ, 3110-րդ և 3112-րդ տողերի 7-րդ և 8-րդ, 10-րդ և 11-րդ, 13-րդ և 14-րդ սյունյակներում ներառված ցուցանիշների հանրագումարները պետք է գերազանցեն համապատասխանաբար նշված տողերի 6-րդ, 9-րդ, 12-րդ սյունյակում ներառված ցուցանիշներինª վարչական բյուջեի պահուստային ֆոնդից ֆոնդային բյուջե հատկացվող գումարի չափով (տես Համայնքի բյուջեի եկամուտների կատարման վերաբերյալ հաշվետվության 1392-րդ տողի 6-րդ, 9-րդ, 12-րդ սյունակները):</t>
  </si>
  <si>
    <t>** Ներկայացվում է դրամարկղային ծախսը:</t>
  </si>
  <si>
    <t xml:space="preserve">ԸՆԴԱՄԵՆԸ   ԵԿԱՄՈՒՏՆԵՐ                       (տող 1100 + տող 1200+տող 1300), այդ թվում` </t>
  </si>
  <si>
    <t xml:space="preserve">1. ՀԱՐԿԵՐ ԵՎ ՏՈՒՐՔԵՐ                             (տող 1110 + տող 1120 + տող 1130 + տող 1140 + տող 1150), այդ թվում`  </t>
  </si>
  <si>
    <t>Հողի հարկ համայնքների վարչական տարածքներում գտնվող հողի համար</t>
  </si>
  <si>
    <t>Համայնքի բյուջե մուտքագրվող անշարժ գույքի հարկ</t>
  </si>
  <si>
    <t xml:space="preserve">   1.2 Գույքային հարկեր այլ գույքից, այդ թվում`</t>
  </si>
  <si>
    <t>Գույքահարկ փոխադրամիջոցների համար</t>
  </si>
  <si>
    <r>
      <t xml:space="preserve">1.3 Տեղական տուրքեր </t>
    </r>
    <r>
      <rPr>
        <sz val="10"/>
        <rFont val="GHEA Grapalat"/>
        <family val="3"/>
      </rPr>
      <t>(տող 11301 + տող 11302 + տող 11303 + տող 11304 + տող 11305 + տող 11306+ տող 11307 + տող 11308 + տող 11309 + տող 11310+ տող 11311 + տող 11312 + տող 11313 + տող 11314 + տող 11315 + տող 11316 + տող 11317 + տող 11318 + տող 11319)
այդ թվում`</t>
    </r>
  </si>
  <si>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առևտուր կազմակերպելու թույլտվության համար</t>
  </si>
  <si>
    <t>Հողի հարկի, գույքահարկի և անշարժ գույքի հարկի գծով համայնքի բյուջե վճարումների բնագավառում բացահայտված հարկային օրենսդրության խախտումների համար հարկատուներից գանձվող տույժեր տուգանքներ, որոնք չեն հաշվարկվում այդ հարկերի գումարների նկատմամբ</t>
  </si>
  <si>
    <t xml:space="preserve">    2. ՊԱՇՏՈՆԱԿԱՆ ԴՐԱՄԱՇՆՈՐՀՆԵՐ              (տող 1210 + տող 1220 + տող 1230 + տող 1240 + տող 1250 + տող 1260), այդ թվում` </t>
  </si>
  <si>
    <t>2.1  Ընթացիկ արտաքին պաշտոնական դրամաշնորհներ` ստացված այլ պետություններից` այդ թվում</t>
  </si>
  <si>
    <t>Համայնքի բյուջե մուտքագրվող արտաքին պաշտոնական դրամաշնորհներ` ստացված այլ պետությունների տեղական ինքնակառավարման մարմիններից ընթացիկ ծախսերի ֆինանսավորման նպատակով</t>
  </si>
  <si>
    <t xml:space="preserve"> 2.2 Կապիտալ արտաքին պաշտոնական դրամաշնորհներ` ստացված այլ պետություններից, այդ թվում`</t>
  </si>
  <si>
    <t xml:space="preserve">Համայնքի բյուջե մուտքագրվող արտաքին պաշտոնական դրամաշնորհներ` ստացված այլ պետությունների  տեղական ինքնակառավարման մարմիններից կապիտալ ծախսերի ֆինանսավորման նպատակով </t>
  </si>
  <si>
    <t>2.3 Ընթացիկ արտաքին պաշտոնական դրամաշնորհներ`  ստացված միջազգային կազմակերպություններից, այդ թվում՝</t>
  </si>
  <si>
    <t xml:space="preserve">Համայնքի բյուջե մուտքագրվող արտաքին պաշտոնական դրամաշնորհներ` ստացված միջազգային կազմակերպություններից ընթացիկ ծախսերի ֆինանսավորման նպատակով </t>
  </si>
  <si>
    <t>2.4 Կապիտալ արտաքին պաշտոնական դրամաշնորհներ`  ստացված միջազգային կազմակերպություններից, այդ թվում`</t>
  </si>
  <si>
    <t xml:space="preserve">Համայնքի բյուջե մուտքագրվող արտաքին պաշտոնական դրամաշնորհներ` ստացված միջազգային կազմակերպություններից կապիտալ ծախսերի ֆինանսավորման նպատակով </t>
  </si>
  <si>
    <t>2.5 Ընթացիկ ներքին պաշտոնական դրամաշնորհներ` ստացված կառավարման այլ մակարդակներից                                       (տող 1251 + տող 1252 + տող 1255 + տող 1256) որից`</t>
  </si>
  <si>
    <t>ա) Պետական բյուջեից ֆինանսական համահարթեցման սկզբունքով տրամադրվող դոտացիաներ</t>
  </si>
  <si>
    <t xml:space="preserve">բ) Պետական բյուջեից տրամադրվող այլ դոտացիաներ (տող 1253 + տող 1254) այդ թվում` </t>
  </si>
  <si>
    <t>բա) Համայնքի բյուջեի եկամուտները նվազեցնող` ՀՀ օրենքների կիրարկման արդյունքում համայնքի բյուջեի եկամուտների կորուստների պետության կողմից փոխհատուցվող գումարներ</t>
  </si>
  <si>
    <t>բբ)  Այլ դոտացիաներ</t>
  </si>
  <si>
    <t>գ) Պետական բյուջեից տրամադրվող նպատակային հատկացումներ (սուբվենցիաներ)</t>
  </si>
  <si>
    <t>դ) ՀՀ այլ համայնքների բյուջեներից ընթացիկ ծախսերի ֆինանսավորման նպատակով ստացվող պաշտոնական դրամաշնորհներ</t>
  </si>
  <si>
    <t xml:space="preserve"> 2.6 Կապիտալ ներքին պաշտոնական դրամաշնորհներ` ստացված կառավարման այլ մակարդակներից   (տող 1261 + տող 1262) այդ թվում`</t>
  </si>
  <si>
    <t>ա) Պետական բյուջեից կապիտալ ծախսերի ֆինանսավորման նպատակային հատկացումներ (սուբվենցիաներ)</t>
  </si>
  <si>
    <t>բ) ՀՀ այլ համայնքներից կապիտալ ծախսերի ֆինանսավորման նպատակով ստացվող պաշտոնական դրամաշնորհներ</t>
  </si>
  <si>
    <r>
      <t xml:space="preserve">  3. ԱՅԼ ԵԿԱՄՈՒՏՆԵՐ
</t>
    </r>
    <r>
      <rPr>
        <sz val="11"/>
        <rFont val="GHEA Grapalat"/>
        <family val="3"/>
      </rPr>
      <t>(տող 1310 + տող 1320 + տող 1330 + տող 1340 + տող 1350 + տող 1360 + տող 1370 + տող 1380 + տող 1390)
այդ թվում`</t>
    </r>
  </si>
  <si>
    <t>3.1 Տոկոսներ, այդ թվում`</t>
  </si>
  <si>
    <t>Օրենքով նախատեսված դեպքերում բանկերում համայնքի բյուջեի ժամանակավոր ազատ միջոցների տեղաբաշխումից և դեպոզիտներից ստացված տոկոսավճարներ</t>
  </si>
  <si>
    <t>3.2 Շահաբաժիններ, այդ թվում`</t>
  </si>
  <si>
    <t>Բաժնետիրական ընկերություններում համայնքի մասնակցության դիմաց համայնքի բյուջե կատարվող մասհանումներ (շահաբաժիններ)</t>
  </si>
  <si>
    <t>3.3 Գույքի վարձակալությունից եկամուտներ  (տող 1331 + տող 1332 + տող 1333 +  տող 1334), այդ թվում`</t>
  </si>
  <si>
    <t xml:space="preserve">Համայնքի սեփականություն համարվող հողերի վարձակալության վարձավճարներ </t>
  </si>
  <si>
    <t xml:space="preserve">Համայնքի վարչական տարածքում գտնվող պետական սեփականություն համարվող հողերի վարձակալության վարձավճարներ </t>
  </si>
  <si>
    <t xml:space="preserve">Համայնքի վարչական տարածքում գտնվող պետության և համայնքի սեփականությանը պատկանող հողամասերի կառուցապատման իրավունքի դիմաց գանձվող վարձավճարներ </t>
  </si>
  <si>
    <t>Այլ գույքի վարձակալությունից մուտքեր</t>
  </si>
  <si>
    <t>3.4 Համայնքի բյուջեի եկամուտներ ապրանքների մատակարարումից և ծառայությունների մատուցումից                  (տող 1341 + տող 1342 + տող 1343), այդ թվում`</t>
  </si>
  <si>
    <t>Համայնքի սեփականություն հանդիսացող, այդ թվում` տիրազուրկ, համայնքին որպես սեփականություն անցած ապրանքների (բացառությամբ հիմնական միջոց, ոչ նյութական կամ բարձրարժեք ակտիվ հանդիսացող, ինչպես նաև համայնքի պահուստներում պահվող ապրանքանյութական արժեքների) վաճառքից մուտքեր</t>
  </si>
  <si>
    <t xml:space="preserve">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t>
  </si>
  <si>
    <t>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այլ վճարներ</t>
  </si>
  <si>
    <r>
      <t xml:space="preserve">3.5 Վարչական գանձումներ </t>
    </r>
    <r>
      <rPr>
        <sz val="10"/>
        <rFont val="GHEA Grapalat"/>
        <family val="3"/>
      </rPr>
      <t>(տող 1351 + տող 1352 + տող 1353)
այդ թվում՝</t>
    </r>
  </si>
  <si>
    <r>
      <rPr>
        <b/>
        <sz val="10"/>
        <rFont val="GHEA Grapalat"/>
        <family val="3"/>
      </rPr>
      <t>Տեղական վճարներ</t>
    </r>
    <r>
      <rPr>
        <sz val="10"/>
        <rFont val="GHEA Grapalat"/>
        <family val="3"/>
      </rPr>
      <t xml:space="preserve">
(տող 13501 + տող 13502 + տող 13503 + տող 13504 + տող 13505 + տող 13506 + տող 13507 + տող 13508 + տող 13509 + տող 13510 + տող 13511 + տող 13512 + տող 13513 + տող 13514 + տող 13515 + տող 13516 + տող 13517 + տող 13518 + տող 13519+ տող 13520)
այդ թվում`</t>
    </r>
  </si>
  <si>
    <t>3.6 Մուտքեր տույժերից, տուգանքներից      (տող 1361 + տող 1362) այդ թվում`</t>
  </si>
  <si>
    <t>Վարչական իրավախախտումների համար տեղական ինքնակառավարման մարմինների կողմից պատասխանատվության միջոցների կիրառումից եկամուտներ</t>
  </si>
  <si>
    <t>Մուտքեր համայնքի բյուջեի նկատմամբ ստանձնած պայմանագրային պարտավորությունների չկատարման դիմաց գանձվող տույժերից</t>
  </si>
  <si>
    <t>Ֆիզիկական անձանց և կազմակերպությունների նվիրաբերությունից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ընթացիկ ծախսերի ֆինանսավորման համար համայնքի բյուջե ստացված մուտքեր` տրամադրված արտաքին աղբյուրներից</t>
  </si>
  <si>
    <t>Ֆիզիկական անձանց և կազմակերպությունների նվիրաբերությունից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ընթացիկ ծախսերի ֆինանսավորման համար համայնքի բյուջե ստացված մուտքեր` տրամադրված ներքին աղբյուրներից</t>
  </si>
  <si>
    <t>Նվիրատվության, ժառանգության իրավունքով  ֆիզիկական անձանցից և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կապիտալ ծախսերի ֆինանսավորման համար համայնքի բյուջե ստացված մուտքեր` տրամադրված արտաքին աղբյուրներից</t>
  </si>
  <si>
    <t xml:space="preserve">Նվիրատվության, ժառանգության իրավունքով  ֆիզիկական անձանցից և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կապիտալ ծախսերի իրականացման համար համայնքի բյուջե ստացված մուտքեր` տրամադրված ներքին աղբյուրներից  </t>
  </si>
  <si>
    <t xml:space="preserve">3.9 Այլ եկամուտներ                                   (տող 1391 + տող 1392 + տող 1393) այդ թվում` </t>
  </si>
  <si>
    <t xml:space="preserve">այդ թվում`  Համայնքի գույքին պատճառած վնասների փոխհատուցումից մուտքեր </t>
  </si>
  <si>
    <t>Վարչական բյուջեի պահուստային ֆոնդից ֆոնդային բյուջե կատարվող հատկացումներից մուտքեր</t>
  </si>
  <si>
    <t>Օրենքով և իրավական այլ ակտերով սահմանված` համայնքի բյուջեի մուտքագրման ենթակա այլ եկամուտներ</t>
  </si>
  <si>
    <t>Տողի NN</t>
  </si>
  <si>
    <t>Եկամտատեսակները</t>
  </si>
  <si>
    <t>Հոդվածի NN</t>
  </si>
  <si>
    <t>ՀԱՏՎԱԾ   1</t>
  </si>
  <si>
    <t>ՀԱՄԱՅՆՔԻ  ԲՅՈՒՋԵՅԻ  ԵԿԱՄՈՒՏՆԵՐԸ</t>
  </si>
  <si>
    <t xml:space="preserve">(հազար դրամով) </t>
  </si>
  <si>
    <t>1.1 Գույքային հարկեր անշարժ գույքից        (տող 1111 + տող 1112 + տող 1113), այդ թվում`</t>
  </si>
  <si>
    <t xml:space="preserve">Համայնքի վարչական տարածքում, սահմանամերձ և բարձրլեռնային համայնքների վարչական տարածքում օրենքով և այլ իրավական ակտերով սահմանված պահանջները բավարարող լցավորման յուրաքանչյուր կայանում հեղուկ վառելիքի, սեղմված բնական կամ հեղուկացված նավթային գազերի վաճառքի թույլտվության համար </t>
  </si>
  <si>
    <t>Համայնքի վարչական տարածքում, սահմանամերձ և բարձրլեռնային համայնքների վարչական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t>
  </si>
  <si>
    <t>Համայնքի վարչական տարածքում  հանրային սննդի կազմակերպման և իրականացման (համայնքի ավագանու որոշմամբ սահմանված կանոններին համապատասխան)՝ տնտեսավարողի գործունեության համար առանձնացված յուրաքանչյուր վայրում հանրային սննդի կազմակերպման և իրականացման թույլտվության համար</t>
  </si>
  <si>
    <t>Համայնքների կամ համայնքների կազմում ընդգրկված բնակավայրերի խորհրդանիշերը (զինանշան, անվանում),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թույլտվության համար</t>
  </si>
  <si>
    <t>Սարատակի  նախադպրոցական ուսումնական հաստատություն ՀՈԱԿ 4511</t>
  </si>
  <si>
    <t>&lt;&lt;Արթիկի քաղաքային տնտեսության սպասարկում&gt;&gt; ՀՈԱԿ 4511</t>
  </si>
  <si>
    <t>&lt;&lt;Արթիկի արևային կայան&gt;&gt; ՀՈԱԿ 4511</t>
  </si>
  <si>
    <t>&lt;&lt;Արթիկի գրադարան&gt;&gt; ՀՈԱԿ 4511</t>
  </si>
  <si>
    <t>&lt;&lt;Արթիկի Տիգրան Մանսուրյանի անվան մշակույթի կենտրոն&gt;&gt; ՀՈԱԿ 4511</t>
  </si>
  <si>
    <t>&lt;&lt;Արթիկի Վարազ Սամուելյանի անվան մշակույթի տուն&gt;&gt; ՀՈԱԿ 4511</t>
  </si>
  <si>
    <t>&lt;&lt;Հառիճի մշակույթի տուն&gt;&gt; ՀՈԱԿ 4511</t>
  </si>
  <si>
    <t>&lt;&lt;Արթիկի թիվ 1 մանկապարտեզ&gt;&gt; ՀՈԱԿ 4511</t>
  </si>
  <si>
    <t>&lt;&lt;Արթիկի թիվ 2 մանկապարտեզ&gt;&gt; ՀՈԱԿ 4511</t>
  </si>
  <si>
    <t>&lt;&lt;Արթիկի թիվ 3 մանկապարտեզ&gt;&gt; ՀՈԱԿ 4511</t>
  </si>
  <si>
    <t>&lt;&lt;Արթիկի թիվ 4 մանկապարտեզ&gt;&gt; ՀՈԱԿ 4511</t>
  </si>
  <si>
    <t>&lt;&lt;Փոքր Մանթաշի նախադպրոցական ուսումնական հաստատություն&gt;&gt; ՀՈԱԿ 4511</t>
  </si>
  <si>
    <t>&lt;&lt;Փանիկի  նախադպրոցական ուսումնական հաստատություն&gt;&gt; ՀՈԱԿ 4511</t>
  </si>
  <si>
    <t>&lt;&lt;Սպանդարյանի  նախադպրոցական ուսումնական հաստատություն&gt;&gt; ՀՈԱԿ 4511</t>
  </si>
  <si>
    <t xml:space="preserve">&lt;&lt;Լեռնակերտի  նախադպրոցական ուսումնական հաստատություն&gt;&gt; ՀՈԱԿ 4511 </t>
  </si>
  <si>
    <t xml:space="preserve">&lt;&lt;Հառիճի  նախադպրոցական ուսումնական հաստատություն&gt;&gt; ՀՈԱԿ 4511 </t>
  </si>
  <si>
    <t xml:space="preserve">&lt;&lt;Մեծ Մանթաշի մանկապարտեզ&gt;&gt; ՀՈԱԿ 4511 </t>
  </si>
  <si>
    <t xml:space="preserve">&lt;&lt;Գեղանիստի մանկապարտեզ&gt;&gt; ՀՈԱԿ 4511 </t>
  </si>
  <si>
    <t xml:space="preserve">&lt;&lt;Պեմզաշենի  նախադպրոցական ուսումնական հաստատություն&gt;&gt;  ՀՈԱԿ 4511 </t>
  </si>
  <si>
    <t xml:space="preserve">&lt;&lt;Նոր Կյանքի  նախադպրոցական ուսումնական հաստատություն&gt;&gt; ՀՈԱԿ 4511 </t>
  </si>
  <si>
    <t xml:space="preserve">&lt;&lt;Անուշավանի  նախադպրոցական ուսումնական հաստատություն&gt;&gt; ՀՈԱԿ 4511 </t>
  </si>
  <si>
    <t xml:space="preserve">&lt;&lt;Հոռոմի նախակրթարան&gt;&gt; ՀՈԱԿ 4511 </t>
  </si>
  <si>
    <t>&lt;&lt;Արթիկի Դանիել Ղազարյանի անվան երաժշտական դպրոց&gt;&gt; ՀՈԱԿ 4511</t>
  </si>
  <si>
    <t>&lt;&lt;Արթիկի գեղարվեստի դպրոց&gt;&gt; ՀՈԱԿ 4511</t>
  </si>
  <si>
    <t>&lt;&lt;Արթիկի գեղագիտական դաստիարակության կենտրոն&gt;&gt; ՀՈԱԿ 4511</t>
  </si>
  <si>
    <t>&lt;&lt;Արթիկի մարզադպրոց&gt;&gt; ՀՈԱԿ 4511</t>
  </si>
  <si>
    <t>&lt;&lt;Արթիկի մարզահամալիր&gt;&gt; ՀՈԱԿ 4511</t>
  </si>
  <si>
    <t>&lt;&lt;Արթիկի ֆուտբոլի դպրոց&gt;&gt; ՀՈԱԿ 4511</t>
  </si>
  <si>
    <t>&lt;&lt;Փոքր Մանթաշի արվեստի դպրոց&gt;&gt;  ՀՈԱԿ 4511</t>
  </si>
  <si>
    <t>&lt;&lt;Փանիկի արվեստի դպրոց&gt;&gt;  ՀՈԱԿ 4511</t>
  </si>
  <si>
    <t>&lt;&lt;Մեղրաշենի արվեստի դպրոց&gt;&gt;  ՀՈԱԿ 4511</t>
  </si>
  <si>
    <t>&lt;&lt;Հառիճի արվեստի դպրոց&gt;&gt;  ՀՈԱԿ 4511</t>
  </si>
  <si>
    <t>&lt;&lt;Պեմզաշենի արվեստի դպրոց&gt;&gt;  ՀՈԱԿ 4511</t>
  </si>
  <si>
    <t>&lt;&lt;Նոր Կյամքի արվեստի դպրոց&gt;&gt;  ՀՈԱԿ 4511</t>
  </si>
  <si>
    <t>&lt;&lt;Անուշավանի արվեստի դպրոց&gt;&gt;  ՀՈԱԿ 4511</t>
  </si>
  <si>
    <t>2022 թ-ի հաստատված բյուջե</t>
  </si>
  <si>
    <t xml:space="preserve">2023 թ-ի բյուջեի նախագիծ  </t>
  </si>
  <si>
    <t>ՀԱՏՎԱԱԾ  3</t>
  </si>
  <si>
    <t>ՀԱՄԱՅՆՔԻ ԲՅՈՒՋԵՅԻ ԾԱԽՍԵՐԸ  ԸՍՏ  ԲՅՈՒՋԵՏԱՅԻՆ ԾԱԽՍԵՐԻ  ՏՆՏԵՍԱԳԻՏԱԿԱՆ  ԴԱՍԱԿԱՐԳՄԱՆ</t>
  </si>
  <si>
    <t xml:space="preserve"> Տողի NN  </t>
  </si>
  <si>
    <t xml:space="preserve">Բյուջետային ծախսերի տնտեսագիտական դասակարգման հոդվածների </t>
  </si>
  <si>
    <t>անվանումները</t>
  </si>
  <si>
    <t xml:space="preserve"> NN </t>
  </si>
  <si>
    <t xml:space="preserve">         ԸՆԴԱՄԵՆԸ    ԾԱԽՍԵՐ               (տող4050+տող5000+տող 6000)</t>
  </si>
  <si>
    <t xml:space="preserve">այդ թվում` </t>
  </si>
  <si>
    <t xml:space="preserve">Ա.   ԸՆԹԱՑԻԿ  ԾԱԽՍԵՐª                (տող4100+տող4200+տող4300+տող4400+տող4500+ տող4600+տող4700)                                                                                                                       </t>
  </si>
  <si>
    <t>x</t>
  </si>
  <si>
    <t xml:space="preserve">1.1 ԱՇԽԱՏԱՆՔԻ ՎԱՐՁԱՏՐՈՒԹՅՈՒՆ (տող4110+տող4120+տող4130)                                                                     </t>
  </si>
  <si>
    <t>ԴՐԱՄՈՎ ՎՃԱՐՎՈՂ ԱՇԽԱՏԱՎԱՐՁԵՐ ԵՎ ՀԱՎԵԼԱՎՃԱՐՆԵՐ (տող4111+տող4112+ տող4114)</t>
  </si>
  <si>
    <t xml:space="preserve"> -Աշխատողների աշխատավարձեր և հավելավճարներ</t>
  </si>
  <si>
    <t>4111</t>
  </si>
  <si>
    <t xml:space="preserve"> - Պարգևատրումներ, դրամական խրախուսումներ և հատուկ վճարներ</t>
  </si>
  <si>
    <t>4112</t>
  </si>
  <si>
    <t xml:space="preserve"> -Այլ վարձատրություններ </t>
  </si>
  <si>
    <t>4115</t>
  </si>
  <si>
    <t>ԲՆԵՂԵՆ ԱՇԽԱՏԱՎԱՐՁԵՐ ԵՎ ՀԱՎԵԼԱՎՃԱՐՆԵՐ (տող4121)</t>
  </si>
  <si>
    <t xml:space="preserve"> -Բնեղեն աշխատավարձեր և հավելավճարներ</t>
  </si>
  <si>
    <t>4121</t>
  </si>
  <si>
    <t>ՓԱՍՏԱՑԻ ՍՈՑԻԱԼԱԿԱՆ ԱՊԱՀՈՎՈՒԹՅԱՆ ՎՃԱՐՆԵՐ (տող4131)</t>
  </si>
  <si>
    <t xml:space="preserve"> -Սոցիալական ապահովության վճարներ</t>
  </si>
  <si>
    <t>4131</t>
  </si>
  <si>
    <t>1.2 ԾԱՌԱՅՈՒԹՅՈՒՆՆԵՐԻ ԵՎ ԱՊՐԱՆՔՆԵՐԻ ՁԵՌՔ ԲԵՐՈՒՄ (տող4210+տող4220+տող4230+տող4240+տող4250+տող4260)</t>
  </si>
  <si>
    <t>ՇԱՐՈՒՆԱԿԱԿԱՆ ԾԱԽՍԵՐ (տող4211+տող4212+տող4213+տող4214+տող4215+տող4216+տող4217)</t>
  </si>
  <si>
    <t xml:space="preserve"> -Գործառնական և բանկային ծառայությունների ծախսեր</t>
  </si>
  <si>
    <t>4211</t>
  </si>
  <si>
    <t xml:space="preserve"> -Էներգետիկ  ծառայություններ</t>
  </si>
  <si>
    <t>4212</t>
  </si>
  <si>
    <t xml:space="preserve"> -Կոմունալ ծառայություններ</t>
  </si>
  <si>
    <t>4213</t>
  </si>
  <si>
    <t xml:space="preserve"> -Կապի ծառայություններ</t>
  </si>
  <si>
    <t>4214</t>
  </si>
  <si>
    <t xml:space="preserve"> -Ապահովագրական ծախսեր</t>
  </si>
  <si>
    <t>4215</t>
  </si>
  <si>
    <t xml:space="preserve"> -Գույքի և սարքավորումների վարձակալություն</t>
  </si>
  <si>
    <t>4216</t>
  </si>
  <si>
    <t xml:space="preserve"> -Արտագերատեսչական ծախսեր</t>
  </si>
  <si>
    <t>4217</t>
  </si>
  <si>
    <t xml:space="preserve"> ԳՈՐԾՈՒՂՈՒՄՆԵՐԻ ԵՎ ՇՐՋԱԳԱՅՈՒԹՅՈՒՆՆԵՐԻ ԾԱԽՍԵՐ (տող4221+տող4222+տող4223)</t>
  </si>
  <si>
    <t xml:space="preserve"> -Ներքին գործուղումներ</t>
  </si>
  <si>
    <t xml:space="preserve"> -Արտասահմանյան գործուղումների գծով ծախսեր</t>
  </si>
  <si>
    <t>4222</t>
  </si>
  <si>
    <t xml:space="preserve"> -Այլ տրանսպորտային ծախսեր</t>
  </si>
  <si>
    <t>4229</t>
  </si>
  <si>
    <t>ՊԱՅՄԱՆԱԳՐԱՅԻՆ ԱՅԼ ԾԱՌԱՅՈՒԹՅՈՒՆՆԵՐԻ ՁԵՌՔ ԲԵՐՈՒՄ (տող4231+տող4232+տող4233+տող4234+տող4235+տող4236+տող4237+տող4238)</t>
  </si>
  <si>
    <t xml:space="preserve"> -Վարչական ծառայություններ</t>
  </si>
  <si>
    <t>4231</t>
  </si>
  <si>
    <t xml:space="preserve"> -Համակարգչային ծառայություններ</t>
  </si>
  <si>
    <t>4232</t>
  </si>
  <si>
    <t xml:space="preserve"> -Աշխատակազմի մասնագիտական զարգացման ծառայություններ</t>
  </si>
  <si>
    <t>4233</t>
  </si>
  <si>
    <t xml:space="preserve"> -Տեղակատվական ծառայություններ</t>
  </si>
  <si>
    <t>4234</t>
  </si>
  <si>
    <t xml:space="preserve"> -Կառավարչական ծառայություններ</t>
  </si>
  <si>
    <t xml:space="preserve"> - Կենցաղային և հանրային սննդի ծառայություններ</t>
  </si>
  <si>
    <t>4236</t>
  </si>
  <si>
    <t xml:space="preserve"> -Ներկայացուցչական ծախսեր</t>
  </si>
  <si>
    <t>4237</t>
  </si>
  <si>
    <t xml:space="preserve"> -Ընդհանուր բնույթի այլ ծառայություններ</t>
  </si>
  <si>
    <t>4239</t>
  </si>
  <si>
    <t xml:space="preserve"> ԱՅԼ ՄԱՍՆԱԳԻՏԱԿԱՆ ԾԱՌԱՅՈՒԹՅՈՒՆՆԵՐԻ ՁԵՌՔ ԲԵՐՈՒՄ  (տող 4241)</t>
  </si>
  <si>
    <t xml:space="preserve"> -Մասնագիտական ծառայություններ</t>
  </si>
  <si>
    <t>4241</t>
  </si>
  <si>
    <t>ԸՆԹԱՑԻԿ ՆՈՐՈԳՈՒՄ ԵՎ ՊԱՀՊԱՆՈՒՄ (ծառայություններ և նյութեր) (տող4251+տող4252)</t>
  </si>
  <si>
    <t xml:space="preserve"> -Շենքերի և կառույցների ընթացիկ նորոգում և պահպանում</t>
  </si>
  <si>
    <t>4251</t>
  </si>
  <si>
    <t xml:space="preserve"> -Մեքենաների և սարքավորումների ընթացիկ նորոգում և պահպանում</t>
  </si>
  <si>
    <t>4252</t>
  </si>
  <si>
    <t xml:space="preserve"> ՆՅՈՒԹԵՐ (տող4261+տող4262+տող4263+տող4264+տող4265+տող4266+տող4267+տող4268)</t>
  </si>
  <si>
    <t xml:space="preserve"> -Գրասենյակային նյութեր և հագուստ</t>
  </si>
  <si>
    <t>4261</t>
  </si>
  <si>
    <t xml:space="preserve"> -Գյուղատնտեսական ապրանքներ</t>
  </si>
  <si>
    <t>4262</t>
  </si>
  <si>
    <t xml:space="preserve"> -Վերապատրաստման և ուսուցման նյութեր (աշխատողների վերապատրաստում)</t>
  </si>
  <si>
    <t>4263</t>
  </si>
  <si>
    <t xml:space="preserve"> -Տրանսպորտային նյութեր</t>
  </si>
  <si>
    <t>4264</t>
  </si>
  <si>
    <t xml:space="preserve"> -Շրջակա միջավայրի պաշտպանության և գիտական նյութեր</t>
  </si>
  <si>
    <t>4265</t>
  </si>
  <si>
    <t xml:space="preserve"> -Առողջապահական  և լաբորատոր նյութեր</t>
  </si>
  <si>
    <t>4266</t>
  </si>
  <si>
    <t xml:space="preserve"> -Կենցաղային և հանրային սննդի նյութեր</t>
  </si>
  <si>
    <t>4267</t>
  </si>
  <si>
    <t xml:space="preserve"> -Հատուկ նպատակային այլ նյութեր</t>
  </si>
  <si>
    <t>4269</t>
  </si>
  <si>
    <t xml:space="preserve"> 1.3 ՏՈԿՈՍԱՎՃԱՐՆԵՐ (տող4310+տող 4320+տող4330)</t>
  </si>
  <si>
    <t>ՆԵՐՔԻՆ ՏՈԿՈՍԱՎՃԱՐՆԵՐ (տող4311+տող4312)</t>
  </si>
  <si>
    <t xml:space="preserve"> -Ներքին արժեթղթերի տոկոսավճարներ</t>
  </si>
  <si>
    <t>4411</t>
  </si>
  <si>
    <t xml:space="preserve"> -Ներքին վարկերի տոկոսավճարներ</t>
  </si>
  <si>
    <t>4412</t>
  </si>
  <si>
    <t>ԱՐՏԱՔԻՆ ՏՈԿՈՍԱՎՃԱՐՆԵՐ (տող4321+տող4322)</t>
  </si>
  <si>
    <t xml:space="preserve"> -Արտաքին արժեթղթերի գծով տոկոսավճարներ</t>
  </si>
  <si>
    <t>4421</t>
  </si>
  <si>
    <t xml:space="preserve"> -Արտաքին վարկերի գծով տոկոսավճարներ</t>
  </si>
  <si>
    <t>4422</t>
  </si>
  <si>
    <t xml:space="preserve">ՓՈԽԱՌՈՒԹՅՈՒՆՆԵՐԻ ՀԵՏ ԿԱՊՎԱԾ ՎՃԱՐՆԵՐ (տող4331+տող4332+տող4333) </t>
  </si>
  <si>
    <t xml:space="preserve"> -Փոխանակման կուրսերի բացասական տարբերություն</t>
  </si>
  <si>
    <t>4431</t>
  </si>
  <si>
    <t xml:space="preserve"> -Տույժեր</t>
  </si>
  <si>
    <t>4432</t>
  </si>
  <si>
    <t xml:space="preserve"> -Փոխառությունների գծով տուրքեր</t>
  </si>
  <si>
    <t>4433</t>
  </si>
  <si>
    <t>1.4 ՍՈՒԲՍԻԴԻԱՆԵՐ  (տող4410+տող4420)</t>
  </si>
  <si>
    <t>ՍՈՒԲՍԻԴԻԱՆԵՐ ՊԵՏԱԿԱՆ (ՀԱՄԱՅՆՔԱՅԻՆ) ԿԱԶՄԱԿԵՐՊՈՒԹՅՈՒՆՆԵՐԻՆ (տող4411+տող4412)</t>
  </si>
  <si>
    <t xml:space="preserve"> -Սուբսիդիաներ ոչ-ֆինանսական պետական (hամայնքային) կազմակերպություններին </t>
  </si>
  <si>
    <t>4511</t>
  </si>
  <si>
    <t xml:space="preserve"> -Սուբսիդիաներ ֆինանսական պետական (hամայնքային) կազմակերպություններին </t>
  </si>
  <si>
    <t>4512</t>
  </si>
  <si>
    <t>ՍՈՒԲՍԻԴԻԱՆԵՐ ՈՉ ՊԵՏԱԿԱՆ (ՈՉ ՀԱՄԱՅՆՔԱՅԻՆ) ԿԱԶՄԱԿԵՐՊՈՒԹՅՈՒՆՆԵՐԻՆ (տող4421+տող4422)</t>
  </si>
  <si>
    <t xml:space="preserve"> -Սուբսիդիաներ ոչ պետական (ոչ hամայնքային) ոչ ֆինանսական կազմակերպություններին </t>
  </si>
  <si>
    <t>4521</t>
  </si>
  <si>
    <t xml:space="preserve"> -Սուբսիդիաներ ոչ պետական (ոչ hամայնքային) ֆինանսական  կազմակերպություններին </t>
  </si>
  <si>
    <t>4522</t>
  </si>
  <si>
    <t>1.5 ԴՐԱՄԱՇՆՈՐՀՆԵՐ (տող4510+տող4520+տող4530+տող4540)</t>
  </si>
  <si>
    <t>ԴՐԱՄԱՇՆՈՐՀՆԵՐ ՕՏԱՐԵՐԿՐՅԱ ԿԱՌԱՎԱՐՈՒԹՅՈՒՆՆԵՐԻՆ (տող4511+տող4512)</t>
  </si>
  <si>
    <t xml:space="preserve"> -Ընթացիկ դրամաշնորհներ օտարերկրյա կառավարություններին</t>
  </si>
  <si>
    <t>4611</t>
  </si>
  <si>
    <t xml:space="preserve"> -Կապիտալ դրամաշնորհներ օտարերկրյա կառավարություններին</t>
  </si>
  <si>
    <t>4612</t>
  </si>
  <si>
    <t>ԴՐԱՄԱՇՆՈՐՀՆԵՐ ՄԻՋԱԶԳԱՅԻՆ ԿԱԶՄԱԿԵՐՊՈՒԹՅՈՒՆՆԵՐԻՆ (տող4521+տող4522)</t>
  </si>
  <si>
    <t xml:space="preserve"> -Ընթացիկ դրամաշնորհներ  միջազգային կազմակերպություններին</t>
  </si>
  <si>
    <t>4621</t>
  </si>
  <si>
    <t xml:space="preserve"> -Կապիտալ դրամաշնորհներ միջազգային կազմակերպություններին</t>
  </si>
  <si>
    <t>4622</t>
  </si>
  <si>
    <t>ԸՆԹԱՑԻԿ ԴՐԱՄԱՇՆՈՐՀՆԵՐ ՊԵՏԱԿԱՆ ՀԱՏՎԱԾԻ ԱՅԼ ՄԱԿԱՐԴԱԿՆԵՐԻՆ (տող4531+տող4532+տող4533)</t>
  </si>
  <si>
    <t xml:space="preserve"> - Ընթացիկ դրամաշնորհներ պետական և համայնքների ոչ առևտրային կազմակերպություններին</t>
  </si>
  <si>
    <t>4637</t>
  </si>
  <si>
    <t xml:space="preserve"> - Ընթացիկ դրամաշնորհներ պետական և համայնքների  առևտրային կազմակերպություններին</t>
  </si>
  <si>
    <t>4638</t>
  </si>
  <si>
    <t xml:space="preserve"> - Այլ ընթացիկ դրամաշնորհներ                                                           (տող 4534+տող 4537 +տող 4538)</t>
  </si>
  <si>
    <t>4639</t>
  </si>
  <si>
    <t xml:space="preserve"> - տեղական ինքնակառավրման մարմիններին                                 (տող  4535+տող 4536)</t>
  </si>
  <si>
    <t xml:space="preserve">որից` </t>
  </si>
  <si>
    <t xml:space="preserve"> Երևանի համաքաղաքային ծախսերի ֆինանսավորման համար</t>
  </si>
  <si>
    <t xml:space="preserve">այլ համայնքներին </t>
  </si>
  <si>
    <t xml:space="preserve"> - ՀՀ պետական բյուջեին</t>
  </si>
  <si>
    <t xml:space="preserve"> - այլ</t>
  </si>
  <si>
    <t>ԿԱՊԻՏԱԼ ԴՐԱՄԱՇՆՈՐՀՆԵՐ ՊԵՏԱԿԱՆ ՀԱՏՎԱԾԻ ԱՅԼ ՄԱԿԱՐԴԱԿՆԵՐԻՆ (տող4541+տող4542+տող4543)</t>
  </si>
  <si>
    <t xml:space="preserve"> -Կապիտալ դրամաշնորհներ պետական և համայնքների ոչ առևտրային կազմակերպություններին</t>
  </si>
  <si>
    <t>4655</t>
  </si>
  <si>
    <t xml:space="preserve"> -Կապիտալ դրամաշնորհներ պետական և համայնքների  առևտրային կազմակերպություններին</t>
  </si>
  <si>
    <t>4656</t>
  </si>
  <si>
    <t xml:space="preserve"> -Այլ կապիտալ դրամաշնորհներ                                               (տող 4544+տող 4547 +տող 4548)</t>
  </si>
  <si>
    <t>4657</t>
  </si>
  <si>
    <t xml:space="preserve"> - տեղական ինքնակառավրման մարմիններին                                 (տող  4545+տող 4546)</t>
  </si>
  <si>
    <t xml:space="preserve">ՀՀ այլ համայնքներին </t>
  </si>
  <si>
    <t>1.6 ՍՈՑԻԱԼԱԿԱՆ ՆՊԱՍՏՆԵՐ ԵՎ ԿԵՆՍԱԹՈՇԱԿՆԵՐ (տող4610+տող4630+տող4640)</t>
  </si>
  <si>
    <t>ՍՈՑԻԱԼԱԿԱՆ ԱՊԱՀՈՎՈՒԹՅԱՆ ՆՊԱՍՏՆԵՐ</t>
  </si>
  <si>
    <t xml:space="preserve"> - Տնային տնտեսություններին դրամով վճարվող սոցիալական ապահովության վճարներ</t>
  </si>
  <si>
    <t>4711</t>
  </si>
  <si>
    <t xml:space="preserve"> - Սոցիալական ապահովության բնեղեն նպաստներ ծառայություններ մատուցողներին</t>
  </si>
  <si>
    <t>4712</t>
  </si>
  <si>
    <t xml:space="preserve"> ՍՈՑԻԱԼԱԿԱՆ ՕԳՆՈՒԹՅԱՆ ԴՐԱՄԱԿԱՆ ԱՐՏԱՀԱՅՏՈՒԹՅԱՄԲ ՆՊԱՍՏՆԵՐ (ԲՅՈՒՋԵԻՑ) (տող4631+տող4632+տող4633+տող4634) </t>
  </si>
  <si>
    <t xml:space="preserve"> -Հուղարկավորության նպաստներ բյուջեից</t>
  </si>
  <si>
    <t>4726</t>
  </si>
  <si>
    <t xml:space="preserve"> -Կրթական, մշակութային և սպորտային նպաստներ բյուջեից</t>
  </si>
  <si>
    <t>4727</t>
  </si>
  <si>
    <t xml:space="preserve"> -Բնակարանային նպաստներ բյուջեից</t>
  </si>
  <si>
    <t>4728</t>
  </si>
  <si>
    <t xml:space="preserve"> -Այլ նպաստներ բյուջեից</t>
  </si>
  <si>
    <t>4729</t>
  </si>
  <si>
    <t xml:space="preserve"> ԿԵՆՍԱԹՈՇԱԿՆԵՐ (տող4641) </t>
  </si>
  <si>
    <t xml:space="preserve"> -Կենսաթոշակներ</t>
  </si>
  <si>
    <t>4741</t>
  </si>
  <si>
    <t>1.7 ԱՅԼ ԾԱԽՍԵՐ (տող4710+տող4720+տող4730+տող4740+տող4750+տող4760+տող4770)</t>
  </si>
  <si>
    <t xml:space="preserve">ՆՎԻՐԱՏՎՈՒԹՅՈՒՆՆԵՐ ՈՉ ԿԱՌԱՎԱՐԱԿԱՆ (ՀԱՍԱՐԱԿԱԿԱՆ) ԿԱԶՄԱԿԵՐՊՈՒԹՅՈՒՆՆԵՐԻՆ (տող4711+տող4712) </t>
  </si>
  <si>
    <t xml:space="preserve"> - Տնային տնտեսություններին ծառայություններ մատուցող` շահույթ չհետապնդող կազմակերպություններին նվիրատվություններ</t>
  </si>
  <si>
    <t>4811</t>
  </si>
  <si>
    <t xml:space="preserve"> -Նվիրատվություններ այլ շահույթ չհետապնդող կազմակերպություններին</t>
  </si>
  <si>
    <t>4819</t>
  </si>
  <si>
    <t>ՀԱՐԿԵՐ, ՊԱՐՏԱԴԻՐ ՎՃԱՐՆԵՐ ԵՎ ՏՈՒՅԺԵՐ, ՈՐՈՆՔ ԿԱՌԱՎԱՐՄԱՆ ՏԱՐԲԵՐ ՄԱԿԱՐԴԱԿՆԵՐԻ ԿՈՂՄԻՑ ԿԻՐԱՌՎՈՒՄ ԵՆ ՄԻՄՅԱՆՑ ՆԿԱՏՄԱՄԲ (տող4721+տող4722+տող4723+տող4724)</t>
  </si>
  <si>
    <t xml:space="preserve"> -Աշխատավարձի ֆոնդ</t>
  </si>
  <si>
    <t>4821</t>
  </si>
  <si>
    <t xml:space="preserve"> -Այլ հարկեր</t>
  </si>
  <si>
    <t xml:space="preserve"> -Պարտադիր վճարներ</t>
  </si>
  <si>
    <t>4823</t>
  </si>
  <si>
    <t xml:space="preserve"> -Պետական հատվածի տարբեր մակարդակների կողմից միմյանց նկատմամբ կիրառվող տույժեր</t>
  </si>
  <si>
    <t>4824</t>
  </si>
  <si>
    <t>ԴԱՏԱՐԱՆՆԵՐԻ ԿՈՂՄԻՑ ՆՇԱՆԱԿՎԱԾ ՏՈՒՅԺԵՐ ԵՎ ՏՈՒԳԱՆՔՆԵՐ (տող4731)</t>
  </si>
  <si>
    <t xml:space="preserve"> -Դատարանների կողմից նշանակված տույժեր և տուգանքներ</t>
  </si>
  <si>
    <t>4831</t>
  </si>
  <si>
    <t xml:space="preserve"> ԲՆԱԿԱՆ ԱՂԵՏՆԵՐԻՑ ԿԱՄ ԱՅԼ ԲՆԱԿԱՆ ՊԱՏՃԱՌՆԵՐՈՎ ԱՌԱՋԱՑԱԾ ՎՆԱՍՆԵՐԻ ԿԱՄ ՎՆԱՍՎԱԾՔՆԵՐԻ ՎԵՐԱԿԱՆԳՆՈՒՄ (տող4741+տող4742)</t>
  </si>
  <si>
    <t xml:space="preserve"> -Բնական աղետներից առաջացած վնասվածքների կամ վնասների վերականգնում</t>
  </si>
  <si>
    <t>4841</t>
  </si>
  <si>
    <t xml:space="preserve"> -Այլ բնական պատճառներով ստացած վնասվածքների վերականգնում</t>
  </si>
  <si>
    <t>4842</t>
  </si>
  <si>
    <t>ԿԱՌԱՎԱՐՄԱՆ ՄԱՐՄԻՆՆԵՐԻ ԳՈՐԾՈՒՆԵՈՒԹՅԱՆ ՀԵՏԵՎԱՆՔՈՎ ԱՌԱՋԱՑԱԾ ՎՆԱՍՆԵՐԻ ԿԱՄ ՎՆԱՍՎԱԾՔՆԵՐԻ  ՎԵՐԱԿԱՆԳՆՈՒՄ (տող4751)</t>
  </si>
  <si>
    <t xml:space="preserve"> -Կառավարման մարմինների գործունեության հետևանքով առաջացած վնասվածքների  կամ վնասների վերականգնում </t>
  </si>
  <si>
    <t>4851</t>
  </si>
  <si>
    <t xml:space="preserve"> ԱՅԼ ԾԱԽՍԵՐ (տող4761)</t>
  </si>
  <si>
    <t xml:space="preserve"> -Այլ ծախսեր</t>
  </si>
  <si>
    <t>4861</t>
  </si>
  <si>
    <t>ՊԱՀՈՒՍՏԱՅԻՆ ՄԻՋՈՑՆԵՐ (տող4771)</t>
  </si>
  <si>
    <t xml:space="preserve"> -Պահուստային միջոցներ</t>
  </si>
  <si>
    <t>4891</t>
  </si>
  <si>
    <t>այդ թվում` համայնքի բյուջեի վարչական մասի պահուստային ֆոնդից ֆոնդային մաս կատարվող հատկացումներ</t>
  </si>
  <si>
    <t>Բ. ՈՉ ՖԻՆԱՆՍԱԿԱՆ ԱԿՏԻՎՆԵՐԻ ԳԾՈՎ ԾԱԽՍԵՐ                     (տող5100+տող5200+տող5300+տող5400)</t>
  </si>
  <si>
    <t>1.1. ՀԻՄՆԱԿԱՆ ՄԻՋՈՑՆԵՐ                                 (տող5110+տող5120+տող5130)</t>
  </si>
  <si>
    <t>ՇԵՆՔԵՐ ԵՎ ՇԻՆՈՒԹՅՈՒՆՆԵՐ                                       (տող5111+տող5112+տող5113)</t>
  </si>
  <si>
    <t xml:space="preserve"> - Շենքերի և շինությունների ձեռք բերում</t>
  </si>
  <si>
    <t>5111</t>
  </si>
  <si>
    <t xml:space="preserve"> - Շենքերի և շինությունների կառուցում</t>
  </si>
  <si>
    <t>5112</t>
  </si>
  <si>
    <t xml:space="preserve"> - Շենքերի և շինությունների կապիտալ վերանորոգում</t>
  </si>
  <si>
    <t>5113</t>
  </si>
  <si>
    <t>ՄԵՔԵՆԱՆԵՐ ԵՎ ՍԱՐՔԱՎՈՐՈՒՄՆԵՐ                                       (տող5121+ տող5122+տող5123)</t>
  </si>
  <si>
    <t xml:space="preserve"> - Տրանսպորտային սարքավորումներ</t>
  </si>
  <si>
    <t>5121</t>
  </si>
  <si>
    <t xml:space="preserve"> - Վարչական սարքավորումներ</t>
  </si>
  <si>
    <t>5122</t>
  </si>
  <si>
    <t xml:space="preserve"> - Այլ մեքենաներ և սարքավորումներ</t>
  </si>
  <si>
    <t>5129</t>
  </si>
  <si>
    <t xml:space="preserve"> ԱՅԼ ՀԻՄՆԱԿԱՆ ՄԻՋՈՑՆԵՐ                                                             (տող 5131+տող 5132+տող 5133+ տող5134)</t>
  </si>
  <si>
    <t xml:space="preserve"> -Աճեցվող ակտիվներ</t>
  </si>
  <si>
    <t>5131</t>
  </si>
  <si>
    <t xml:space="preserve"> - Ոչ նյութական հիմնական միջոցներ</t>
  </si>
  <si>
    <t>5132</t>
  </si>
  <si>
    <t xml:space="preserve"> - Գեոդեզիական քարտեզագրական ծախսեր</t>
  </si>
  <si>
    <t>5133</t>
  </si>
  <si>
    <t xml:space="preserve"> - Նախագծահետազոտական ծախսեր</t>
  </si>
  <si>
    <t>5134</t>
  </si>
  <si>
    <t>1.2 ՊԱՇԱՐՆԵՐ (տող5211+տող5221+տող5231+տող5241)</t>
  </si>
  <si>
    <t xml:space="preserve"> - Համայնքային նշանակության ռազմավարական պաշարներ</t>
  </si>
  <si>
    <t>5211</t>
  </si>
  <si>
    <t xml:space="preserve"> - Նյութեր և պարագաներ</t>
  </si>
  <si>
    <t>5221</t>
  </si>
  <si>
    <t xml:space="preserve"> - Վերավաճառքի համար նախատեսված ապրանքներ</t>
  </si>
  <si>
    <t>5231</t>
  </si>
  <si>
    <t xml:space="preserve"> -Սպառման նպատակով պահվող պաշարներ</t>
  </si>
  <si>
    <t>5241</t>
  </si>
  <si>
    <t>1.3 ԲԱՐՁՐԱՐԺԵՔ ԱԿՏԻՎՆԵՐ (տող 5311)</t>
  </si>
  <si>
    <t xml:space="preserve"> -Բարձրարժեք ակտիվներ</t>
  </si>
  <si>
    <t>5311</t>
  </si>
  <si>
    <t>1.4 ՉԱՐՏԱԴՐՎԱԾ ԱԿՏԻՎՆԵՐ                              (տող 5411+տող 5421+տող 5431+տող5441)</t>
  </si>
  <si>
    <t xml:space="preserve"> -Հող</t>
  </si>
  <si>
    <t>5411</t>
  </si>
  <si>
    <t xml:space="preserve"> -Ընդերքային ակտիվներ</t>
  </si>
  <si>
    <t>5421</t>
  </si>
  <si>
    <t xml:space="preserve"> -Այլ բնական ծագում ունեցող ակտիվներ</t>
  </si>
  <si>
    <t>5431</t>
  </si>
  <si>
    <t xml:space="preserve"> -Ոչ նյութական չարտադրված ակտիվներ</t>
  </si>
  <si>
    <t>5441</t>
  </si>
  <si>
    <t>6000</t>
  </si>
  <si>
    <t xml:space="preserve"> Գ. ՈՉ ՖԻՆԱՆՍԱԿԱՆ ԱԿՏԻՎՆԵՐԻ ԻՐԱՑՈՒՄԻՑ ՄՈՒՏՔԵՐ (տող6100+տող6200+տող6300+տող6400)</t>
  </si>
  <si>
    <t xml:space="preserve">        X</t>
  </si>
  <si>
    <t>6100</t>
  </si>
  <si>
    <t xml:space="preserve">ՀԻՄՆԱԿԱՆ ՄԻՋՈՑՆԵՐԻ ԻՐԱՑՈՒՄԻՑ ՄՈՒՏՔԵՐ (տող6110+տող6120+տող6130) </t>
  </si>
  <si>
    <t>6110</t>
  </si>
  <si>
    <t xml:space="preserve">ԱՆՇԱՐԺ ԳՈՒՅՔԻ ԻՐԱՑՈՒՄԻՑ ՄՈՒՏՔԵՐ </t>
  </si>
  <si>
    <t>8111</t>
  </si>
  <si>
    <t>6120</t>
  </si>
  <si>
    <t>ՇԱՐԺԱԿԱՆ ԳՈՒՅՔԻ ԻՐԱՑՈՒՄԻՑ ՄՈՒՏՔԵՐ</t>
  </si>
  <si>
    <t>8121</t>
  </si>
  <si>
    <t>6130</t>
  </si>
  <si>
    <t>ԱՅԼ ՀԻՄՆԱԿԱՆ ՄԻՋՈՑՆԵՐԻ ԻՐԱՑՈՒՄԻՑ ՄՈՒՏՔԵՐ</t>
  </si>
  <si>
    <t>8131</t>
  </si>
  <si>
    <t>6200</t>
  </si>
  <si>
    <t>ՊԱՇԱՐՆԵՐԻ ԻՐԱՑՈՒՄԻՑ ՄՈՒՏՔԵՐ (տող6210+տող6220)</t>
  </si>
  <si>
    <t>6210</t>
  </si>
  <si>
    <t xml:space="preserve"> ՌԱԶՄԱՎԱՐԱԿԱՆ ՀԱՄԱՅՆՔԱՅԻՆ ՊԱՇԱՐՆԵՐԻ ԻՐԱՑՈՒՄԻՑ ՄՈՒՏՔԵՐ</t>
  </si>
  <si>
    <t>8211</t>
  </si>
  <si>
    <t>6220</t>
  </si>
  <si>
    <t>ԱՅԼ ՊԱՇԱՐՆԵՐԻ ԻՐԱՑՈՒՄԻՑ ՄՈՒՏՔԵՐ (տող6221+տող6222+տող6223)</t>
  </si>
  <si>
    <t>6221</t>
  </si>
  <si>
    <t xml:space="preserve"> - Արտադրական պաշարների իրացումից մուտքեր</t>
  </si>
  <si>
    <t>8221</t>
  </si>
  <si>
    <t>6222</t>
  </si>
  <si>
    <t xml:space="preserve"> - Վերավաճառքի համար ապրանքների իրացումից մուտքեր</t>
  </si>
  <si>
    <t>8222</t>
  </si>
  <si>
    <t>6223</t>
  </si>
  <si>
    <t xml:space="preserve"> - Սպառման համար նախատեսված պաշարների իրացումից մուտքեր</t>
  </si>
  <si>
    <t>8223</t>
  </si>
  <si>
    <t>6300</t>
  </si>
  <si>
    <t>ԲԱՐՁՐԱՐԺԵՔ ԱԿՏԻՎՆԵՐԻ ԻՐԱՑՈՒՄԻՑ ՄՈՒՏՔԵՐ   (տող 6310)</t>
  </si>
  <si>
    <t>6310</t>
  </si>
  <si>
    <t>ԲԱՐՁՐԱՐԺԵՔ ԱԿՏԻՎՆԵՐԻ ԻՐԱՑՈՒՄԻՑ ՄՈՒՏՔԵՐ</t>
  </si>
  <si>
    <t>8311</t>
  </si>
  <si>
    <t>6400</t>
  </si>
  <si>
    <t>ՉԱՐՏԱԴՐՎԱԾ ԱԿՏԻՎՆԵՐԻ ԻՐԱՑՈՒՄԻՑ ՄՈՒՏՔԵՐ`                                                   (տող6410+տող6420+տող6430+տող6440)</t>
  </si>
  <si>
    <t>6410</t>
  </si>
  <si>
    <t>ՀՈՂԻ ԻՐԱՑՈՒՄԻՑ ՄՈՒՏՔԵՐ</t>
  </si>
  <si>
    <t>8411</t>
  </si>
  <si>
    <t>6420</t>
  </si>
  <si>
    <t>ՕԳՏԱԿԱՐ ՀԱՆԱԾՈՆԵՐԻ ԻՐԱՑՈՒՄԻՑ ՄՈՒՏՔԵՐ</t>
  </si>
  <si>
    <t>8412</t>
  </si>
  <si>
    <t>6430</t>
  </si>
  <si>
    <t xml:space="preserve"> ԱՅԼ ԲՆԱԿԱՆ ԾԱԳՈՒՄ ՈՒՆԵՑՈՂ ՀԻՄՆԱԿԱՆ ՄԻՋՈՑՆԵՐԻ ԻՐԱՑՈՒՄԻՑ ՄՈՒՏՔԵՐ</t>
  </si>
  <si>
    <t>8413</t>
  </si>
  <si>
    <t>6440</t>
  </si>
  <si>
    <t xml:space="preserve"> ՈՉ ՆՅՈՒԹԱԿԱՆ ՉԱՐՏԱԴՐՎԱԾ ԱԿՏԻՎՆԵՐԻ ԻՐԱՑՈՒՄԻՑ ՄՈՒՏՔԵՐ</t>
  </si>
  <si>
    <t>8414</t>
  </si>
  <si>
    <r>
      <rPr>
        <b/>
        <sz val="14"/>
        <color indexed="8"/>
        <rFont val="GHEA Grapalat"/>
        <family val="3"/>
      </rPr>
      <t>ՇԻՐԱԿԻ</t>
    </r>
    <r>
      <rPr>
        <sz val="14"/>
        <color indexed="8"/>
        <rFont val="GHEA Grapalat"/>
        <family val="3"/>
      </rPr>
      <t xml:space="preserve"> </t>
    </r>
    <r>
      <rPr>
        <b/>
        <sz val="14"/>
        <color indexed="8"/>
        <rFont val="GHEA Grapalat"/>
        <family val="3"/>
      </rPr>
      <t>ՄԱՐԶԻ</t>
    </r>
  </si>
  <si>
    <r>
      <t> </t>
    </r>
    <r>
      <rPr>
        <sz val="9"/>
        <color indexed="8"/>
        <rFont val="GHEA Grapalat"/>
        <family val="3"/>
      </rPr>
      <t>  (մարզի անվանումը)</t>
    </r>
  </si>
  <si>
    <r>
      <rPr>
        <b/>
        <sz val="14"/>
        <color indexed="8"/>
        <rFont val="GHEA Grapalat"/>
        <family val="3"/>
      </rPr>
      <t>ԱՐԹԻԿ</t>
    </r>
    <r>
      <rPr>
        <sz val="14"/>
        <color indexed="8"/>
        <rFont val="GHEA Grapalat"/>
        <family val="3"/>
      </rPr>
      <t xml:space="preserve">     </t>
    </r>
    <r>
      <rPr>
        <b/>
        <sz val="14"/>
        <color indexed="8"/>
        <rFont val="GHEA Grapalat"/>
        <family val="3"/>
      </rPr>
      <t>ՀԱՄԱՅՆՔԻ</t>
    </r>
  </si>
  <si>
    <t>(քաղաքային, գյուղական, թաղային համայնքի անվանումը)</t>
  </si>
  <si>
    <t>2 0 23  Թ Վ Ա Կ Ա Ն Ի  Բ Յ ՈՒ Ջ Ե</t>
  </si>
  <si>
    <r>
      <t>Հաստատված է</t>
    </r>
    <r>
      <rPr>
        <sz val="14"/>
        <color indexed="8"/>
        <rFont val="GHEA Grapalat"/>
        <family val="3"/>
      </rPr>
      <t xml:space="preserve"> </t>
    </r>
    <r>
      <rPr>
        <b/>
        <sz val="14"/>
        <color indexed="8"/>
        <rFont val="GHEA Grapalat"/>
        <family val="3"/>
      </rPr>
      <t>Արթիկ</t>
    </r>
    <r>
      <rPr>
        <sz val="14"/>
        <color indexed="8"/>
        <rFont val="GHEA Grapalat"/>
        <family val="3"/>
      </rPr>
      <t xml:space="preserve"> </t>
    </r>
    <r>
      <rPr>
        <b/>
        <sz val="14"/>
        <color indexed="8"/>
        <rFont val="GHEA Grapalat"/>
        <family val="3"/>
      </rPr>
      <t>համայնքի</t>
    </r>
  </si>
  <si>
    <t xml:space="preserve">                      (քաղաքային, գյուղական, թաղային համայնքի անվանումը)</t>
  </si>
  <si>
    <t xml:space="preserve">                                                                      (ամիսը, ամսաթիվը)</t>
  </si>
  <si>
    <r>
      <t>ՀԱՄԱՅՆՔԻ ՂԵԿԱՎԱՐ՝</t>
    </r>
    <r>
      <rPr>
        <b/>
        <sz val="14"/>
        <color indexed="8"/>
        <rFont val="GHEA Grapalat"/>
        <family val="3"/>
      </rPr>
      <t xml:space="preserve">  ԱՆԱՆԻԿ ՈՍԿԱՆՅԱՆ</t>
    </r>
  </si>
  <si>
    <t xml:space="preserve">                                                                     (անունը, հայրանունը, ազգանունը)</t>
  </si>
  <si>
    <r>
      <t>ավագանու 2022 թվականի</t>
    </r>
    <r>
      <rPr>
        <sz val="12"/>
        <color indexed="8"/>
        <rFont val="GHEA Grapalat"/>
        <family val="3"/>
      </rPr>
      <t xml:space="preserve"> </t>
    </r>
    <r>
      <rPr>
        <b/>
        <sz val="12"/>
        <color indexed="8"/>
        <rFont val="GHEA Grapalat"/>
        <family val="3"/>
      </rPr>
      <t>դեկտեմբերի</t>
    </r>
    <r>
      <rPr>
        <sz val="12"/>
        <color indexed="8"/>
        <rFont val="GHEA Grapalat"/>
        <family val="3"/>
      </rPr>
      <t xml:space="preserve"> </t>
    </r>
    <r>
      <rPr>
        <b/>
        <sz val="12"/>
        <color indexed="8"/>
        <rFont val="GHEA Grapalat"/>
        <family val="3"/>
      </rPr>
      <t>22-ի  N 235</t>
    </r>
    <r>
      <rPr>
        <sz val="12"/>
        <color indexed="8"/>
        <rFont val="GHEA Grapalat"/>
        <family val="3"/>
      </rPr>
      <t>-</t>
    </r>
    <r>
      <rPr>
        <b/>
        <sz val="12"/>
        <color indexed="8"/>
        <rFont val="GHEA Grapalat"/>
        <family val="3"/>
      </rPr>
      <t>Ն</t>
    </r>
    <r>
      <rPr>
        <sz val="12"/>
        <color indexed="8"/>
        <rFont val="GHEA Grapalat"/>
        <family val="3"/>
      </rPr>
      <t> </t>
    </r>
    <r>
      <rPr>
        <b/>
        <sz val="12"/>
        <color indexed="8"/>
        <rFont val="GHEA Grapalat"/>
        <family val="3"/>
      </rPr>
      <t>որոշմամբ</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</si>
</sst>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դր.&quot;;\-#,##0\ &quot;դր.&quot;"/>
    <numFmt numFmtId="165" formatCode="#,##0\ &quot;դր.&quot;;[Red]\-#,##0\ &quot;դր.&quot;"/>
    <numFmt numFmtId="166" formatCode="#,##0.00\ &quot;դր.&quot;;\-#,##0.00\ &quot;դր.&quot;"/>
    <numFmt numFmtId="167" formatCode="#,##0.00\ &quot;դր.&quot;;[Red]\-#,##0.00\ &quot;դր.&quot;"/>
    <numFmt numFmtId="168" formatCode="_-* #,##0\ &quot;դր.&quot;_-;\-* #,##0\ &quot;դր.&quot;_-;_-* &quot;-&quot;\ &quot;դր.&quot;_-;_-@_-"/>
    <numFmt numFmtId="169" formatCode="_-* #,##0\ _դ_ր_._-;\-* #,##0\ _դ_ր_._-;_-* &quot;-&quot;\ _դ_ր_._-;_-@_-"/>
    <numFmt numFmtId="170" formatCode="_-* #,##0.00\ &quot;դր.&quot;_-;\-* #,##0.00\ &quot;դր.&quot;_-;_-* &quot;-&quot;??\ &quot;դր.&quot;_-;_-@_-"/>
    <numFmt numFmtId="171" formatCode="_-* #,##0.00\ _դ_ր_._-;\-* #,##0.00\ _դ_ր_._-;_-* &quot;-&quot;??\ _դ_ր_._-;_-@_-"/>
    <numFmt numFmtId="172" formatCode="_-* #,##0\ _₽_-;\-* #,##0\ _₽_-;_-* &quot;-&quot;\ _₽_-;_-@_-"/>
    <numFmt numFmtId="173" formatCode="_-* #,##0.00\ _₽_-;\-* #,##0.00\ _₽_-;_-* &quot;-&quot;??\ 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 &quot;;\-#,##0\ &quot; &quot;"/>
    <numFmt numFmtId="191" formatCode="#,##0\ &quot; &quot;;[Red]\-#,##0\ &quot; &quot;"/>
    <numFmt numFmtId="192" formatCode="#,##0.00\ &quot; &quot;;\-#,##0.00\ &quot; &quot;"/>
    <numFmt numFmtId="193" formatCode="#,##0.00\ &quot; &quot;;[Red]\-#,##0.00\ &quot; &quot;"/>
    <numFmt numFmtId="194" formatCode="_-* #,##0\ &quot; &quot;_-;\-* #,##0\ &quot; &quot;_-;_-* &quot;-&quot;\ &quot; &quot;_-;_-@_-"/>
    <numFmt numFmtId="195" formatCode="_-* #,##0\ _ _-;\-* #,##0\ _ _-;_-* &quot;-&quot;\ _ _-;_-@_-"/>
    <numFmt numFmtId="196" formatCode="_-* #,##0.00\ &quot; &quot;_-;\-* #,##0.00\ &quot; &quot;_-;_-* &quot;-&quot;??\ &quot; &quot;_-;_-@_-"/>
    <numFmt numFmtId="197" formatCode="_-* #,##0.00\ _ _-;\-* #,##0.00\ _ _-;_-* &quot;-&quot;??\ _ _-;_-@_-"/>
    <numFmt numFmtId="198" formatCode="#,##0&quot; &quot;;\-#,##0&quot; &quot;"/>
    <numFmt numFmtId="199" formatCode="#,##0&quot; &quot;;[Red]\-#,##0&quot; &quot;"/>
    <numFmt numFmtId="200" formatCode="#,##0.00&quot; &quot;;\-#,##0.00&quot; &quot;"/>
    <numFmt numFmtId="201" formatCode="#,##0.00&quot; &quot;;[Red]\-#,##0.00&quot; &quot;"/>
    <numFmt numFmtId="202" formatCode="_-* #,##0&quot; &quot;_-;\-* #,##0&quot; &quot;_-;_-* &quot;-&quot;&quot; &quot;_-;_-@_-"/>
    <numFmt numFmtId="203" formatCode="_-* #,##0_ _-;\-* #,##0_ _-;_-* &quot;-&quot;_ _-;_-@_-"/>
    <numFmt numFmtId="204" formatCode="_-* #,##0.00&quot; &quot;_-;\-* #,##0.00&quot; &quot;_-;_-* &quot;-&quot;??&quot; &quot;_-;_-@_-"/>
    <numFmt numFmtId="205" formatCode="_-* #,##0.00_ _-;\-* #,##0.00_ _-;_-* &quot;-&quot;??_ _-;_-@_-"/>
    <numFmt numFmtId="206" formatCode="&quot; &quot;#,##0_);\(&quot; &quot;#,##0\)"/>
    <numFmt numFmtId="207" formatCode="&quot; &quot;#,##0_);[Red]\(&quot; &quot;#,##0\)"/>
    <numFmt numFmtId="208" formatCode="&quot; &quot;#,##0.00_);\(&quot; &quot;#,##0.00\)"/>
    <numFmt numFmtId="209" formatCode="&quot; &quot;#,##0.00_);[Red]\(&quot; &quot;#,##0.00\)"/>
    <numFmt numFmtId="210" formatCode="_(&quot; &quot;* #,##0_);_(&quot; &quot;* \(#,##0\);_(&quot; &quot;* &quot;-&quot;_);_(@_)"/>
    <numFmt numFmtId="211" formatCode="_(&quot; &quot;* #,##0.00_);_(&quot; &quot;* \(#,##0.00\);_(&quot; &quot;* &quot;-&quot;??_);_(@_)"/>
    <numFmt numFmtId="212" formatCode="0000"/>
    <numFmt numFmtId="213" formatCode="000"/>
    <numFmt numFmtId="214" formatCode="0000.0"/>
    <numFmt numFmtId="215" formatCode="&quot;Yes&quot;;&quot;Yes&quot;;&quot;No&quot;"/>
    <numFmt numFmtId="216" formatCode="&quot;True&quot;;&quot;True&quot;;&quot;False&quot;"/>
    <numFmt numFmtId="217" formatCode="&quot;On&quot;;&quot;On&quot;;&quot;Off&quot;"/>
    <numFmt numFmtId="218" formatCode="[$€-2]\ #,##0.00_);[Red]\([$€-2]\ #,##0.00\)"/>
    <numFmt numFmtId="219" formatCode="#,##0.0"/>
    <numFmt numFmtId="220" formatCode="[$-FC19]d\ mmmm\ yyyy\ &quot;г.&quot;"/>
    <numFmt numFmtId="221" formatCode="0.0"/>
    <numFmt numFmtId="222" formatCode="0.000"/>
    <numFmt numFmtId="223" formatCode="#,##0.000"/>
    <numFmt numFmtId="224" formatCode="#,##0.0000"/>
  </numFmts>
  <fonts count="76">
    <font>
      <sz val="10"/>
      <name val="Arial"/>
      <family val="0"/>
    </font>
    <font>
      <sz val="8"/>
      <name val="Arial"/>
      <family val="2"/>
    </font>
    <font>
      <u val="single"/>
      <sz val="10"/>
      <color indexed="12"/>
      <name val="Arial"/>
      <family val="2"/>
    </font>
    <font>
      <u val="single"/>
      <sz val="10"/>
      <color indexed="36"/>
      <name val="Arial"/>
      <family val="2"/>
    </font>
    <font>
      <sz val="10"/>
      <name val="GHEA Grapalat"/>
      <family val="3"/>
    </font>
    <font>
      <b/>
      <sz val="10"/>
      <name val="GHEA Grapalat"/>
      <family val="3"/>
    </font>
    <font>
      <sz val="8"/>
      <name val="GHEA Grapalat"/>
      <family val="3"/>
    </font>
    <font>
      <sz val="9"/>
      <name val="GHEA Grapalat"/>
      <family val="3"/>
    </font>
    <font>
      <b/>
      <i/>
      <sz val="9"/>
      <name val="GHEA Grapalat"/>
      <family val="3"/>
    </font>
    <font>
      <b/>
      <sz val="8"/>
      <name val="GHEA Grapalat"/>
      <family val="3"/>
    </font>
    <font>
      <sz val="11"/>
      <name val="GHEA Grapalat"/>
      <family val="3"/>
    </font>
    <font>
      <b/>
      <sz val="11"/>
      <name val="GHEA Grapalat"/>
      <family val="3"/>
    </font>
    <font>
      <b/>
      <i/>
      <sz val="10"/>
      <name val="GHEA Grapalat"/>
      <family val="3"/>
    </font>
    <font>
      <b/>
      <sz val="12"/>
      <name val="GHEA Grapalat"/>
      <family val="3"/>
    </font>
    <font>
      <sz val="12"/>
      <name val="GHEA Grapalat"/>
      <family val="3"/>
    </font>
    <font>
      <b/>
      <i/>
      <sz val="12"/>
      <name val="GHEA Grapalat"/>
      <family val="3"/>
    </font>
    <font>
      <b/>
      <i/>
      <sz val="8"/>
      <name val="GHEA Grapalat"/>
      <family val="3"/>
    </font>
    <font>
      <sz val="10"/>
      <name val="Arial LatArm"/>
      <family val="2"/>
    </font>
    <font>
      <sz val="14"/>
      <name val="GHEA Grapalat"/>
      <family val="3"/>
    </font>
    <font>
      <b/>
      <sz val="10.5"/>
      <name val="GHEA Grapalat"/>
      <family val="3"/>
    </font>
    <font>
      <b/>
      <sz val="9"/>
      <name val="GHEA Grapalat"/>
      <family val="3"/>
    </font>
    <font>
      <i/>
      <sz val="10"/>
      <name val="GHEA Grapalat"/>
      <family val="3"/>
    </font>
    <font>
      <b/>
      <sz val="14"/>
      <color indexed="8"/>
      <name val="GHEA Grapalat"/>
      <family val="3"/>
    </font>
    <font>
      <sz val="14"/>
      <color indexed="8"/>
      <name val="GHEA Grapalat"/>
      <family val="3"/>
    </font>
    <font>
      <sz val="9"/>
      <color indexed="8"/>
      <name val="GHEA Grapalat"/>
      <family val="3"/>
    </font>
    <font>
      <sz val="12"/>
      <color indexed="8"/>
      <name val="GHEA Grapalat"/>
      <family val="3"/>
    </font>
    <font>
      <b/>
      <sz val="12"/>
      <color indexed="8"/>
      <name val="GHEA Grapalat"/>
      <family val="3"/>
    </font>
    <font>
      <sz val="11"/>
      <color indexed="8"/>
      <name val="Arial"/>
      <family val="2"/>
    </font>
    <font>
      <sz val="11"/>
      <color indexed="9"/>
      <name val="Arial"/>
      <family val="2"/>
    </font>
    <font>
      <sz val="11"/>
      <color indexed="62"/>
      <name val="Arial"/>
      <family val="2"/>
    </font>
    <font>
      <b/>
      <sz val="11"/>
      <color indexed="63"/>
      <name val="Arial"/>
      <family val="2"/>
    </font>
    <font>
      <b/>
      <sz val="11"/>
      <color indexed="52"/>
      <name val="Arial"/>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b/>
      <sz val="18"/>
      <color indexed="56"/>
      <name val="Arial"/>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b/>
      <sz val="10"/>
      <color indexed="10"/>
      <name val="GHEA Grapalat"/>
      <family val="3"/>
    </font>
    <font>
      <sz val="11"/>
      <color indexed="8"/>
      <name val="GHEA Grapalat"/>
      <family val="3"/>
    </font>
    <font>
      <sz val="10"/>
      <color indexed="8"/>
      <name val="GHEA Grapalat"/>
      <family val="3"/>
    </font>
    <font>
      <sz val="7.5"/>
      <color indexed="8"/>
      <name val="GHEA Grapalat"/>
      <family val="3"/>
    </font>
    <font>
      <b/>
      <sz val="16"/>
      <color indexed="8"/>
      <name val="GHEA Grapalat"/>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GHEA Grapalat"/>
      <family val="3"/>
    </font>
    <font>
      <sz val="11"/>
      <color theme="1"/>
      <name val="GHEA Grapalat"/>
      <family val="3"/>
    </font>
    <font>
      <sz val="14"/>
      <color theme="1"/>
      <name val="GHEA Grapalat"/>
      <family val="3"/>
    </font>
    <font>
      <sz val="12"/>
      <color theme="1"/>
      <name val="GHEA Grapalat"/>
      <family val="3"/>
    </font>
    <font>
      <sz val="9"/>
      <color theme="1"/>
      <name val="GHEA Grapalat"/>
      <family val="3"/>
    </font>
    <font>
      <sz val="10"/>
      <color theme="1"/>
      <name val="GHEA Grapalat"/>
      <family val="3"/>
    </font>
    <font>
      <b/>
      <sz val="12"/>
      <color theme="1"/>
      <name val="GHEA Grapalat"/>
      <family val="3"/>
    </font>
    <font>
      <b/>
      <sz val="14"/>
      <color theme="1"/>
      <name val="GHEA Grapalat"/>
      <family val="3"/>
    </font>
    <font>
      <sz val="7.5"/>
      <color theme="1"/>
      <name val="GHEA Grapalat"/>
      <family val="3"/>
    </font>
    <font>
      <b/>
      <sz val="16"/>
      <color theme="1"/>
      <name val="GHEA Grapala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7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thin"/>
    </border>
    <border>
      <left>
        <color indexed="63"/>
      </left>
      <right style="thin"/>
      <top>
        <color indexed="63"/>
      </top>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style="medium"/>
      <right style="medium"/>
      <top style="medium"/>
      <bottom style="medium"/>
    </border>
    <border>
      <left style="thin"/>
      <right style="thin"/>
      <top style="thin"/>
      <bottom style="thin"/>
    </border>
    <border>
      <left>
        <color indexed="63"/>
      </left>
      <right style="thin"/>
      <top style="thin"/>
      <bottom style="medium"/>
    </border>
    <border>
      <left>
        <color indexed="63"/>
      </left>
      <right style="medium"/>
      <top style="thin"/>
      <bottom style="thin"/>
    </border>
    <border>
      <left>
        <color indexed="63"/>
      </left>
      <right>
        <color indexed="63"/>
      </right>
      <top style="thin"/>
      <bottom style="thin"/>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thin"/>
      <top style="thin"/>
      <bottom style="thin"/>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style="thin"/>
      <bottom style="medium"/>
    </border>
    <border>
      <left>
        <color indexed="63"/>
      </left>
      <right style="thin"/>
      <top style="medium"/>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7" fillId="0" borderId="1" applyNumberFormat="0" applyFill="0" applyProtection="0">
      <alignment horizontal="left" vertical="center" wrapText="1"/>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2" applyNumberFormat="0" applyAlignment="0" applyProtection="0"/>
    <xf numFmtId="0" fontId="52" fillId="27" borderId="3" applyNumberFormat="0" applyAlignment="0" applyProtection="0"/>
    <xf numFmtId="0" fontId="53" fillId="27" borderId="2" applyNumberFormat="0" applyAlignment="0" applyProtection="0"/>
    <xf numFmtId="0" fontId="2"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28" borderId="8"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3"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5" fillId="32" borderId="0" applyNumberFormat="0" applyBorder="0" applyAlignment="0" applyProtection="0"/>
  </cellStyleXfs>
  <cellXfs count="371">
    <xf numFmtId="0" fontId="0" fillId="0" borderId="0" xfId="0" applyAlignment="1">
      <alignment/>
    </xf>
    <xf numFmtId="0" fontId="4" fillId="0" borderId="0" xfId="0" applyFont="1" applyAlignment="1">
      <alignment/>
    </xf>
    <xf numFmtId="0" fontId="4" fillId="0" borderId="0" xfId="0" applyFont="1" applyAlignment="1">
      <alignment/>
    </xf>
    <xf numFmtId="219" fontId="5" fillId="0" borderId="11" xfId="0" applyNumberFormat="1" applyFont="1" applyFill="1" applyBorder="1" applyAlignment="1">
      <alignment horizontal="center" vertical="center"/>
    </xf>
    <xf numFmtId="219" fontId="5" fillId="0" borderId="12" xfId="0" applyNumberFormat="1" applyFont="1" applyFill="1" applyBorder="1" applyAlignment="1">
      <alignment horizontal="center" vertical="center"/>
    </xf>
    <xf numFmtId="219" fontId="4" fillId="0" borderId="13" xfId="0" applyNumberFormat="1" applyFont="1" applyFill="1" applyBorder="1" applyAlignment="1">
      <alignment horizontal="center" vertical="center"/>
    </xf>
    <xf numFmtId="219" fontId="4" fillId="0" borderId="14" xfId="0" applyNumberFormat="1" applyFont="1" applyFill="1" applyBorder="1" applyAlignment="1">
      <alignment horizontal="center" vertical="center"/>
    </xf>
    <xf numFmtId="219" fontId="4" fillId="0" borderId="15" xfId="0" applyNumberFormat="1" applyFont="1" applyFill="1" applyBorder="1" applyAlignment="1">
      <alignment horizontal="center" vertical="center"/>
    </xf>
    <xf numFmtId="219" fontId="4" fillId="0" borderId="16" xfId="0" applyNumberFormat="1" applyFont="1" applyFill="1" applyBorder="1" applyAlignment="1">
      <alignment horizontal="center" vertical="center"/>
    </xf>
    <xf numFmtId="219" fontId="5" fillId="0" borderId="16" xfId="0" applyNumberFormat="1" applyFont="1" applyFill="1" applyBorder="1" applyAlignment="1">
      <alignment horizontal="center" vertical="center"/>
    </xf>
    <xf numFmtId="219" fontId="5" fillId="0" borderId="17" xfId="0" applyNumberFormat="1" applyFont="1" applyFill="1" applyBorder="1" applyAlignment="1">
      <alignment horizontal="center" vertical="center"/>
    </xf>
    <xf numFmtId="0" fontId="6" fillId="0" borderId="0" xfId="0" applyFont="1" applyFill="1" applyBorder="1" applyAlignment="1">
      <alignment/>
    </xf>
    <xf numFmtId="219" fontId="4" fillId="0" borderId="11" xfId="0" applyNumberFormat="1" applyFont="1" applyFill="1" applyBorder="1" applyAlignment="1">
      <alignment horizontal="center" vertical="center"/>
    </xf>
    <xf numFmtId="0" fontId="4" fillId="0" borderId="0" xfId="0" applyFont="1" applyFill="1" applyBorder="1" applyAlignment="1">
      <alignment/>
    </xf>
    <xf numFmtId="0" fontId="13" fillId="0" borderId="0" xfId="0" applyFont="1" applyFill="1" applyAlignment="1">
      <alignment wrapText="1"/>
    </xf>
    <xf numFmtId="0" fontId="13" fillId="0" borderId="0" xfId="0" applyFont="1" applyFill="1" applyAlignment="1">
      <alignment/>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Alignment="1">
      <alignment/>
    </xf>
    <xf numFmtId="0" fontId="5" fillId="0" borderId="17" xfId="0" applyFont="1" applyFill="1" applyBorder="1" applyAlignment="1">
      <alignment vertical="center" wrapText="1"/>
    </xf>
    <xf numFmtId="0" fontId="4" fillId="0" borderId="17" xfId="0" applyFont="1" applyFill="1" applyBorder="1" applyAlignment="1">
      <alignment vertical="top" wrapText="1"/>
    </xf>
    <xf numFmtId="0" fontId="5" fillId="0" borderId="0" xfId="0" applyFont="1" applyFill="1" applyBorder="1" applyAlignment="1">
      <alignment wrapText="1"/>
    </xf>
    <xf numFmtId="219" fontId="4" fillId="0" borderId="19" xfId="0" applyNumberFormat="1" applyFont="1" applyFill="1" applyBorder="1" applyAlignment="1">
      <alignment horizontal="center" vertical="center"/>
    </xf>
    <xf numFmtId="219" fontId="4" fillId="0" borderId="17" xfId="0" applyNumberFormat="1" applyFont="1" applyFill="1" applyBorder="1" applyAlignment="1">
      <alignment horizontal="center" vertical="center"/>
    </xf>
    <xf numFmtId="219" fontId="5" fillId="0" borderId="19" xfId="0" applyNumberFormat="1" applyFont="1" applyFill="1" applyBorder="1" applyAlignment="1">
      <alignment horizontal="center" vertical="center"/>
    </xf>
    <xf numFmtId="219" fontId="5" fillId="0" borderId="0" xfId="0" applyNumberFormat="1" applyFont="1" applyFill="1" applyBorder="1" applyAlignment="1">
      <alignment vertical="center"/>
    </xf>
    <xf numFmtId="219" fontId="4" fillId="0" borderId="20" xfId="0" applyNumberFormat="1" applyFont="1" applyFill="1" applyBorder="1" applyAlignment="1">
      <alignment horizontal="center" vertical="center"/>
    </xf>
    <xf numFmtId="219" fontId="4" fillId="0" borderId="21" xfId="0" applyNumberFormat="1" applyFont="1" applyFill="1" applyBorder="1" applyAlignment="1">
      <alignment horizontal="center" vertical="center"/>
    </xf>
    <xf numFmtId="219" fontId="4" fillId="0" borderId="22" xfId="0" applyNumberFormat="1" applyFont="1" applyFill="1" applyBorder="1" applyAlignment="1">
      <alignment horizontal="center" vertical="center"/>
    </xf>
    <xf numFmtId="219" fontId="5" fillId="0" borderId="13"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7" xfId="0" applyFont="1" applyFill="1" applyBorder="1" applyAlignment="1">
      <alignment horizontal="center" vertical="center"/>
    </xf>
    <xf numFmtId="49" fontId="4" fillId="0" borderId="23" xfId="0" applyNumberFormat="1" applyFont="1" applyFill="1" applyBorder="1" applyAlignment="1">
      <alignment horizontal="center" vertical="center"/>
    </xf>
    <xf numFmtId="49" fontId="5" fillId="0" borderId="0" xfId="0" applyNumberFormat="1" applyFont="1" applyFill="1" applyAlignment="1">
      <alignment/>
    </xf>
    <xf numFmtId="49" fontId="13" fillId="0" borderId="0" xfId="0" applyNumberFormat="1" applyFont="1" applyFill="1" applyAlignment="1">
      <alignment/>
    </xf>
    <xf numFmtId="0" fontId="5" fillId="0" borderId="0" xfId="0" applyFont="1" applyFill="1" applyAlignment="1">
      <alignment horizontal="center" wrapText="1"/>
    </xf>
    <xf numFmtId="0" fontId="5" fillId="0" borderId="0" xfId="0" applyFont="1" applyFill="1" applyAlignment="1">
      <alignment horizontal="center"/>
    </xf>
    <xf numFmtId="212" fontId="5"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horizontal="right" vertical="top"/>
    </xf>
    <xf numFmtId="0" fontId="14" fillId="0" borderId="0" xfId="0" applyFont="1" applyFill="1" applyBorder="1" applyAlignment="1">
      <alignment/>
    </xf>
    <xf numFmtId="0" fontId="4" fillId="0" borderId="0" xfId="0" applyFont="1" applyFill="1" applyAlignment="1">
      <alignment vertical="center"/>
    </xf>
    <xf numFmtId="0" fontId="5" fillId="0" borderId="24" xfId="0" applyFont="1" applyFill="1" applyBorder="1" applyAlignment="1">
      <alignment horizontal="center" vertical="center" wrapText="1"/>
    </xf>
    <xf numFmtId="0" fontId="4" fillId="0" borderId="25" xfId="0" applyFont="1" applyFill="1" applyBorder="1" applyAlignment="1">
      <alignment horizontal="center" wrapText="1"/>
    </xf>
    <xf numFmtId="0" fontId="5" fillId="0" borderId="26" xfId="0" applyFont="1" applyFill="1" applyBorder="1" applyAlignment="1">
      <alignment horizontal="center" vertical="top"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28" xfId="0" applyNumberFormat="1" applyFont="1" applyFill="1" applyBorder="1" applyAlignment="1">
      <alignment horizontal="center" vertical="center" wrapText="1" readingOrder="1"/>
    </xf>
    <xf numFmtId="0" fontId="7" fillId="0" borderId="29" xfId="0" applyNumberFormat="1" applyFont="1" applyFill="1" applyBorder="1" applyAlignment="1">
      <alignment horizontal="center" vertical="center" wrapText="1" readingOrder="1"/>
    </xf>
    <xf numFmtId="0" fontId="4" fillId="0" borderId="23" xfId="0" applyNumberFormat="1" applyFont="1" applyFill="1" applyBorder="1" applyAlignment="1">
      <alignment horizontal="center" vertical="center" wrapText="1" readingOrder="1"/>
    </xf>
    <xf numFmtId="0" fontId="4" fillId="0" borderId="30" xfId="0" applyNumberFormat="1" applyFont="1" applyFill="1" applyBorder="1" applyAlignment="1">
      <alignment horizontal="center" vertical="center" wrapText="1" readingOrder="1"/>
    </xf>
    <xf numFmtId="0" fontId="4" fillId="0" borderId="28" xfId="0" applyNumberFormat="1" applyFont="1" applyFill="1" applyBorder="1" applyAlignment="1">
      <alignment horizontal="center" vertical="center" wrapText="1" readingOrder="1"/>
    </xf>
    <xf numFmtId="0" fontId="4" fillId="0" borderId="29" xfId="0" applyNumberFormat="1" applyFont="1" applyFill="1" applyBorder="1" applyAlignment="1">
      <alignment horizontal="center" vertical="center" wrapText="1" readingOrder="1"/>
    </xf>
    <xf numFmtId="0" fontId="5" fillId="0" borderId="30" xfId="0" applyNumberFormat="1" applyFont="1" applyFill="1" applyBorder="1" applyAlignment="1">
      <alignment horizontal="center" vertical="center" wrapText="1" readingOrder="1"/>
    </xf>
    <xf numFmtId="0" fontId="5" fillId="0" borderId="28" xfId="0" applyNumberFormat="1" applyFont="1" applyFill="1" applyBorder="1" applyAlignment="1">
      <alignment horizontal="center" vertical="center" wrapText="1" readingOrder="1"/>
    </xf>
    <xf numFmtId="0" fontId="4" fillId="0" borderId="28" xfId="0" applyFont="1" applyFill="1" applyBorder="1" applyAlignment="1">
      <alignment horizontal="center" vertical="center" wrapText="1"/>
    </xf>
    <xf numFmtId="0" fontId="4" fillId="0" borderId="28" xfId="0" applyNumberFormat="1" applyFont="1" applyFill="1" applyBorder="1" applyAlignment="1">
      <alignment horizontal="right" vertical="center" wrapText="1" readingOrder="1"/>
    </xf>
    <xf numFmtId="0" fontId="5" fillId="0" borderId="23" xfId="0" applyNumberFormat="1" applyFont="1" applyFill="1" applyBorder="1" applyAlignment="1">
      <alignment horizontal="center" vertical="center" wrapText="1" readingOrder="1"/>
    </xf>
    <xf numFmtId="0" fontId="4" fillId="0" borderId="23" xfId="0" applyNumberFormat="1" applyFont="1" applyFill="1" applyBorder="1" applyAlignment="1">
      <alignment horizontal="right" vertical="center" wrapText="1" readingOrder="1"/>
    </xf>
    <xf numFmtId="0" fontId="4" fillId="0" borderId="20" xfId="0" applyNumberFormat="1" applyFont="1" applyFill="1" applyBorder="1" applyAlignment="1">
      <alignment horizontal="center" vertical="center" wrapText="1" readingOrder="1"/>
    </xf>
    <xf numFmtId="0" fontId="5"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49" fontId="9" fillId="0" borderId="3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0" fontId="5" fillId="0" borderId="31" xfId="0" applyFont="1" applyFill="1" applyBorder="1" applyAlignment="1">
      <alignment horizontal="center" wrapText="1"/>
    </xf>
    <xf numFmtId="0" fontId="5" fillId="0" borderId="32" xfId="0" applyFont="1" applyFill="1" applyBorder="1" applyAlignment="1">
      <alignment horizontal="center" wrapText="1"/>
    </xf>
    <xf numFmtId="0" fontId="5" fillId="0" borderId="35" xfId="0" applyFont="1" applyFill="1" applyBorder="1" applyAlignment="1">
      <alignment horizont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wrapText="1"/>
    </xf>
    <xf numFmtId="219" fontId="5" fillId="0" borderId="36" xfId="0" applyNumberFormat="1" applyFont="1" applyFill="1" applyBorder="1" applyAlignment="1">
      <alignment horizontal="center" vertical="center"/>
    </xf>
    <xf numFmtId="0" fontId="14" fillId="0" borderId="0" xfId="0" applyFont="1" applyFill="1" applyBorder="1" applyAlignment="1">
      <alignment horizontal="center" vertical="center"/>
    </xf>
    <xf numFmtId="221" fontId="15" fillId="0" borderId="0" xfId="0" applyNumberFormat="1" applyFont="1" applyFill="1" applyBorder="1" applyAlignment="1">
      <alignment/>
    </xf>
    <xf numFmtId="0" fontId="15" fillId="0" borderId="0" xfId="0" applyFont="1" applyFill="1" applyBorder="1" applyAlignment="1">
      <alignment/>
    </xf>
    <xf numFmtId="0" fontId="7" fillId="0" borderId="23" xfId="0" applyNumberFormat="1" applyFont="1" applyFill="1" applyBorder="1" applyAlignment="1">
      <alignment horizontal="right" vertical="center" wrapText="1" readingOrder="1"/>
    </xf>
    <xf numFmtId="219" fontId="4" fillId="0" borderId="37" xfId="0" applyNumberFormat="1" applyFont="1" applyFill="1" applyBorder="1" applyAlignment="1">
      <alignment horizontal="center" vertical="center"/>
    </xf>
    <xf numFmtId="219" fontId="4" fillId="0" borderId="0" xfId="0" applyNumberFormat="1" applyFont="1" applyFill="1" applyBorder="1" applyAlignment="1">
      <alignment horizontal="center" vertical="center"/>
    </xf>
    <xf numFmtId="219" fontId="4" fillId="0" borderId="34" xfId="0" applyNumberFormat="1" applyFont="1" applyFill="1" applyBorder="1" applyAlignment="1">
      <alignment horizontal="center" vertical="center"/>
    </xf>
    <xf numFmtId="219" fontId="4" fillId="0" borderId="38" xfId="0" applyNumberFormat="1" applyFont="1" applyFill="1" applyBorder="1" applyAlignment="1">
      <alignment horizontal="center" vertical="center"/>
    </xf>
    <xf numFmtId="219" fontId="4" fillId="0" borderId="39" xfId="0" applyNumberFormat="1" applyFont="1" applyFill="1" applyBorder="1" applyAlignment="1">
      <alignment horizontal="center" vertical="center"/>
    </xf>
    <xf numFmtId="219" fontId="4" fillId="0" borderId="15" xfId="0" applyNumberFormat="1" applyFont="1" applyFill="1" applyBorder="1" applyAlignment="1" applyProtection="1">
      <alignment horizontal="center" vertical="center"/>
      <protection/>
    </xf>
    <xf numFmtId="219" fontId="4" fillId="0" borderId="21" xfId="0" applyNumberFormat="1" applyFont="1" applyFill="1" applyBorder="1" applyAlignment="1" applyProtection="1">
      <alignment horizontal="center" vertical="center"/>
      <protection/>
    </xf>
    <xf numFmtId="0" fontId="7" fillId="0" borderId="30" xfId="0" applyNumberFormat="1" applyFont="1" applyFill="1" applyBorder="1" applyAlignment="1">
      <alignment horizontal="center" vertical="center" wrapText="1" readingOrder="1"/>
    </xf>
    <xf numFmtId="219" fontId="5" fillId="0" borderId="20" xfId="0" applyNumberFormat="1" applyFont="1" applyFill="1" applyBorder="1" applyAlignment="1">
      <alignment horizontal="center" vertical="center"/>
    </xf>
    <xf numFmtId="219" fontId="4" fillId="0" borderId="36" xfId="0" applyNumberFormat="1" applyFont="1" applyFill="1" applyBorder="1" applyAlignment="1">
      <alignment horizontal="center" vertical="center"/>
    </xf>
    <xf numFmtId="0" fontId="7" fillId="0" borderId="28" xfId="0" applyNumberFormat="1" applyFont="1" applyFill="1" applyBorder="1" applyAlignment="1">
      <alignment horizontal="right" vertical="center" wrapText="1" readingOrder="1"/>
    </xf>
    <xf numFmtId="219" fontId="4" fillId="0" borderId="40" xfId="0" applyNumberFormat="1" applyFont="1" applyFill="1" applyBorder="1" applyAlignment="1">
      <alignment horizontal="center" vertical="center"/>
    </xf>
    <xf numFmtId="219" fontId="4" fillId="0" borderId="41" xfId="0" applyNumberFormat="1" applyFont="1" applyFill="1" applyBorder="1" applyAlignment="1">
      <alignment horizontal="center" vertical="center"/>
    </xf>
    <xf numFmtId="0" fontId="7" fillId="0" borderId="28" xfId="0" applyNumberFormat="1" applyFont="1" applyFill="1" applyBorder="1" applyAlignment="1">
      <alignment vertical="center" wrapText="1" readingOrder="1"/>
    </xf>
    <xf numFmtId="219" fontId="5" fillId="0" borderId="15" xfId="0" applyNumberFormat="1" applyFont="1" applyFill="1" applyBorder="1" applyAlignment="1">
      <alignment horizontal="center" vertical="center"/>
    </xf>
    <xf numFmtId="219" fontId="4" fillId="0" borderId="42" xfId="0" applyNumberFormat="1" applyFont="1" applyFill="1" applyBorder="1" applyAlignment="1">
      <alignment horizontal="center" vertical="center"/>
    </xf>
    <xf numFmtId="49" fontId="6" fillId="0" borderId="0" xfId="0" applyNumberFormat="1" applyFont="1" applyFill="1" applyBorder="1" applyAlignment="1">
      <alignment horizontal="center" vertical="top"/>
    </xf>
    <xf numFmtId="213" fontId="16" fillId="0" borderId="0" xfId="0" applyNumberFormat="1" applyFont="1" applyFill="1" applyBorder="1" applyAlignment="1">
      <alignment horizontal="center" vertical="top"/>
    </xf>
    <xf numFmtId="213" fontId="6" fillId="0" borderId="0" xfId="0" applyNumberFormat="1" applyFont="1" applyFill="1" applyBorder="1" applyAlignment="1">
      <alignment horizontal="center" vertical="top"/>
    </xf>
    <xf numFmtId="0" fontId="10" fillId="0" borderId="0" xfId="0" applyFont="1" applyFill="1" applyBorder="1" applyAlignment="1">
      <alignment horizontal="left" vertical="top" wrapText="1"/>
    </xf>
    <xf numFmtId="212" fontId="6" fillId="0" borderId="0" xfId="0" applyNumberFormat="1" applyFont="1" applyFill="1" applyBorder="1" applyAlignment="1">
      <alignment horizontal="center" vertical="top"/>
    </xf>
    <xf numFmtId="0" fontId="16" fillId="0" borderId="0" xfId="0" applyFont="1" applyFill="1" applyBorder="1" applyAlignment="1">
      <alignment horizontal="center" vertical="top"/>
    </xf>
    <xf numFmtId="0" fontId="6" fillId="0" borderId="0" xfId="0" applyFont="1" applyFill="1" applyBorder="1" applyAlignment="1">
      <alignment horizontal="center" vertical="top"/>
    </xf>
    <xf numFmtId="212" fontId="7"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7" fillId="0" borderId="0" xfId="0" applyFont="1" applyFill="1" applyBorder="1" applyAlignment="1">
      <alignment horizontal="center" vertical="top"/>
    </xf>
    <xf numFmtId="0" fontId="5" fillId="0" borderId="37" xfId="0"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219" fontId="11" fillId="0" borderId="13" xfId="0" applyNumberFormat="1" applyFont="1" applyFill="1" applyBorder="1" applyAlignment="1">
      <alignment horizontal="center" vertical="center"/>
    </xf>
    <xf numFmtId="219" fontId="11" fillId="0" borderId="20" xfId="0" applyNumberFormat="1" applyFont="1" applyFill="1" applyBorder="1" applyAlignment="1">
      <alignment horizontal="center" vertical="center"/>
    </xf>
    <xf numFmtId="0" fontId="4" fillId="0" borderId="37"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11" fillId="0" borderId="43" xfId="0" applyNumberFormat="1" applyFont="1" applyFill="1" applyBorder="1" applyAlignment="1">
      <alignment horizontal="center" vertical="center" wrapText="1" readingOrder="1"/>
    </xf>
    <xf numFmtId="0" fontId="11" fillId="0" borderId="44" xfId="0"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0" fontId="11" fillId="0" borderId="45" xfId="0" applyNumberFormat="1" applyFont="1" applyFill="1" applyBorder="1" applyAlignment="1">
      <alignment horizontal="center" vertical="center" wrapText="1"/>
    </xf>
    <xf numFmtId="0" fontId="11" fillId="0" borderId="46"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48"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0" fontId="4" fillId="0" borderId="49" xfId="0" applyFont="1" applyFill="1" applyBorder="1" applyAlignment="1">
      <alignment horizontal="center" vertical="center"/>
    </xf>
    <xf numFmtId="49" fontId="4" fillId="0" borderId="50"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4" fillId="0" borderId="53" xfId="0" applyFont="1" applyFill="1" applyBorder="1" applyAlignment="1">
      <alignment horizontal="center" vertical="center"/>
    </xf>
    <xf numFmtId="0" fontId="5" fillId="0" borderId="49" xfId="0" applyFont="1" applyFill="1" applyBorder="1" applyAlignment="1">
      <alignment horizontal="center" vertical="center"/>
    </xf>
    <xf numFmtId="49" fontId="11" fillId="0" borderId="54" xfId="0" applyNumberFormat="1" applyFont="1" applyFill="1" applyBorder="1" applyAlignment="1">
      <alignment horizontal="left" vertical="top" wrapText="1"/>
    </xf>
    <xf numFmtId="0" fontId="5" fillId="0" borderId="52" xfId="0" applyFont="1" applyFill="1" applyBorder="1" applyAlignment="1">
      <alignment vertical="center" wrapText="1"/>
    </xf>
    <xf numFmtId="0" fontId="5" fillId="0" borderId="51" xfId="0" applyFont="1" applyFill="1" applyBorder="1" applyAlignment="1">
      <alignment vertical="center" wrapText="1"/>
    </xf>
    <xf numFmtId="0" fontId="4" fillId="0" borderId="17" xfId="0" applyNumberFormat="1" applyFont="1" applyFill="1" applyBorder="1" applyAlignment="1">
      <alignment vertical="center" wrapText="1"/>
    </xf>
    <xf numFmtId="0" fontId="5" fillId="0" borderId="51" xfId="0" applyNumberFormat="1" applyFont="1" applyFill="1" applyBorder="1" applyAlignment="1">
      <alignment vertical="center" wrapText="1"/>
    </xf>
    <xf numFmtId="0" fontId="4" fillId="33" borderId="51" xfId="0" applyFont="1" applyFill="1" applyBorder="1" applyAlignment="1">
      <alignment vertical="center" wrapText="1"/>
    </xf>
    <xf numFmtId="0" fontId="4" fillId="33" borderId="17" xfId="0" applyFont="1" applyFill="1" applyBorder="1" applyAlignment="1">
      <alignment vertical="center" wrapText="1"/>
    </xf>
    <xf numFmtId="0" fontId="5" fillId="33" borderId="51" xfId="0" applyFont="1" applyFill="1" applyBorder="1" applyAlignment="1">
      <alignment vertical="center" wrapText="1"/>
    </xf>
    <xf numFmtId="0" fontId="4" fillId="0" borderId="51" xfId="0" applyNumberFormat="1" applyFont="1" applyFill="1" applyBorder="1" applyAlignment="1">
      <alignment vertical="center" wrapText="1"/>
    </xf>
    <xf numFmtId="0" fontId="4" fillId="0" borderId="17" xfId="0" applyFont="1" applyFill="1" applyBorder="1" applyAlignment="1">
      <alignment vertical="center" wrapText="1"/>
    </xf>
    <xf numFmtId="0" fontId="11" fillId="0" borderId="51" xfId="0" applyFont="1" applyFill="1" applyBorder="1" applyAlignment="1">
      <alignment vertical="center" wrapText="1"/>
    </xf>
    <xf numFmtId="0" fontId="11" fillId="0" borderId="17" xfId="0" applyFont="1" applyFill="1" applyBorder="1" applyAlignment="1">
      <alignment vertical="center" wrapText="1"/>
    </xf>
    <xf numFmtId="0" fontId="4" fillId="0" borderId="17" xfId="0" applyNumberFormat="1" applyFont="1" applyFill="1" applyBorder="1" applyAlignment="1">
      <alignment horizontal="left" vertical="center" wrapText="1" indent="1"/>
    </xf>
    <xf numFmtId="0" fontId="4" fillId="33" borderId="17" xfId="0" applyNumberFormat="1" applyFont="1" applyFill="1" applyBorder="1" applyAlignment="1">
      <alignment vertical="center" wrapText="1"/>
    </xf>
    <xf numFmtId="0" fontId="5" fillId="0" borderId="55" xfId="0" applyFont="1" applyFill="1" applyBorder="1" applyAlignment="1">
      <alignment vertical="center" wrapText="1"/>
    </xf>
    <xf numFmtId="0" fontId="4" fillId="0" borderId="17" xfId="0" applyNumberFormat="1" applyFont="1" applyFill="1" applyBorder="1" applyAlignment="1">
      <alignment horizontal="left" vertical="center" wrapText="1"/>
    </xf>
    <xf numFmtId="0" fontId="4" fillId="0" borderId="1" xfId="33" applyFont="1" applyFill="1" applyBorder="1" applyAlignment="1">
      <alignment horizontal="left" vertical="center" wrapText="1"/>
    </xf>
    <xf numFmtId="0" fontId="4" fillId="34" borderId="0" xfId="0" applyFont="1" applyFill="1" applyAlignment="1">
      <alignment vertical="center"/>
    </xf>
    <xf numFmtId="0" fontId="4" fillId="0" borderId="0" xfId="0" applyFont="1" applyAlignment="1">
      <alignment vertical="center"/>
    </xf>
    <xf numFmtId="0" fontId="4" fillId="0" borderId="47" xfId="0" applyFont="1" applyFill="1" applyBorder="1" applyAlignment="1">
      <alignment horizontal="center" vertical="center" wrapText="1"/>
    </xf>
    <xf numFmtId="0" fontId="4" fillId="0" borderId="47" xfId="0" applyFont="1" applyFill="1" applyBorder="1" applyAlignment="1">
      <alignment horizontal="center" vertical="center"/>
    </xf>
    <xf numFmtId="219" fontId="5" fillId="0" borderId="53" xfId="0" applyNumberFormat="1" applyFont="1" applyFill="1" applyBorder="1" applyAlignment="1">
      <alignment horizontal="center" vertical="center" wrapText="1"/>
    </xf>
    <xf numFmtId="0" fontId="4" fillId="0" borderId="0" xfId="0" applyFont="1" applyFill="1" applyAlignment="1">
      <alignment horizontal="center" vertical="center"/>
    </xf>
    <xf numFmtId="0" fontId="19" fillId="0" borderId="51" xfId="0" applyFont="1" applyFill="1" applyBorder="1" applyAlignment="1" quotePrefix="1">
      <alignment horizontal="center" vertical="center"/>
    </xf>
    <xf numFmtId="0" fontId="4" fillId="0" borderId="55" xfId="0" applyFont="1" applyFill="1" applyBorder="1" applyAlignment="1">
      <alignment horizontal="center" vertical="center" wrapText="1"/>
    </xf>
    <xf numFmtId="0" fontId="5" fillId="0" borderId="51" xfId="0" applyFont="1" applyFill="1" applyBorder="1" applyAlignment="1" quotePrefix="1">
      <alignment horizontal="center" vertical="center"/>
    </xf>
    <xf numFmtId="219" fontId="5" fillId="0" borderId="51"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Fill="1" applyBorder="1" applyAlignment="1">
      <alignment horizontal="center" vertical="center"/>
    </xf>
    <xf numFmtId="219" fontId="5" fillId="0" borderId="51" xfId="0" applyNumberFormat="1" applyFont="1" applyFill="1" applyBorder="1" applyAlignment="1">
      <alignment horizontal="center" vertical="center" wrapText="1"/>
    </xf>
    <xf numFmtId="49" fontId="4" fillId="0" borderId="17" xfId="0" applyNumberFormat="1" applyFont="1" applyFill="1" applyBorder="1" applyAlignment="1" quotePrefix="1">
      <alignment horizontal="center" vertical="center"/>
    </xf>
    <xf numFmtId="219" fontId="5" fillId="0" borderId="0" xfId="0" applyNumberFormat="1" applyFont="1" applyFill="1" applyBorder="1" applyAlignment="1">
      <alignment wrapText="1"/>
    </xf>
    <xf numFmtId="0" fontId="4" fillId="0" borderId="17" xfId="0" applyNumberFormat="1" applyFont="1" applyFill="1" applyBorder="1" applyAlignment="1" quotePrefix="1">
      <alignment horizontal="center" vertical="center"/>
    </xf>
    <xf numFmtId="0" fontId="4" fillId="0" borderId="51" xfId="0" applyNumberFormat="1" applyFont="1" applyFill="1" applyBorder="1" applyAlignment="1" quotePrefix="1">
      <alignment horizontal="center" vertical="center"/>
    </xf>
    <xf numFmtId="0" fontId="4" fillId="0" borderId="0" xfId="0" applyFont="1" applyFill="1" applyBorder="1" applyAlignment="1">
      <alignment horizontal="center" vertical="center"/>
    </xf>
    <xf numFmtId="219" fontId="4" fillId="0" borderId="51" xfId="0" applyNumberFormat="1" applyFont="1" applyFill="1" applyBorder="1" applyAlignment="1">
      <alignment horizontal="center" vertical="center"/>
    </xf>
    <xf numFmtId="0" fontId="5" fillId="0" borderId="51" xfId="0" applyNumberFormat="1" applyFont="1" applyFill="1" applyBorder="1" applyAlignment="1" quotePrefix="1">
      <alignment horizontal="center" vertical="center"/>
    </xf>
    <xf numFmtId="49" fontId="5" fillId="0" borderId="51" xfId="0" applyNumberFormat="1" applyFont="1" applyFill="1" applyBorder="1" applyAlignment="1">
      <alignment horizontal="center" vertical="center"/>
    </xf>
    <xf numFmtId="0" fontId="4" fillId="0" borderId="51" xfId="0" applyFont="1" applyFill="1" applyBorder="1" applyAlignment="1">
      <alignment horizontal="center" vertical="center"/>
    </xf>
    <xf numFmtId="0" fontId="4" fillId="0" borderId="51" xfId="0" applyNumberFormat="1" applyFont="1" applyFill="1" applyBorder="1" applyAlignment="1">
      <alignment horizontal="center" vertical="center"/>
    </xf>
    <xf numFmtId="0" fontId="5" fillId="0" borderId="17" xfId="0" applyNumberFormat="1" applyFont="1" applyFill="1" applyBorder="1" applyAlignment="1" quotePrefix="1">
      <alignment horizontal="center" vertical="center"/>
    </xf>
    <xf numFmtId="219" fontId="5" fillId="0" borderId="17" xfId="0" applyNumberFormat="1" applyFont="1" applyFill="1" applyBorder="1" applyAlignment="1">
      <alignment horizontal="center" vertical="center" wrapText="1"/>
    </xf>
    <xf numFmtId="219" fontId="4" fillId="0" borderId="47"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7" xfId="0" applyNumberFormat="1" applyFont="1" applyFill="1" applyBorder="1" applyAlignment="1">
      <alignment horizontal="centerContinuous" vertical="center"/>
    </xf>
    <xf numFmtId="219" fontId="4" fillId="0" borderId="17"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1" fontId="4" fillId="0" borderId="17" xfId="0" applyNumberFormat="1" applyFont="1" applyFill="1" applyBorder="1" applyAlignment="1">
      <alignment horizontal="center" vertical="center" wrapText="1"/>
    </xf>
    <xf numFmtId="1" fontId="5" fillId="0" borderId="51"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221" fontId="4" fillId="34" borderId="0" xfId="0" applyNumberFormat="1" applyFont="1" applyFill="1" applyAlignment="1">
      <alignment vertical="center"/>
    </xf>
    <xf numFmtId="221" fontId="4" fillId="0" borderId="0" xfId="0" applyNumberFormat="1" applyFont="1" applyAlignment="1">
      <alignment vertical="center"/>
    </xf>
    <xf numFmtId="0" fontId="5" fillId="0" borderId="17" xfId="0" applyFont="1" applyFill="1" applyBorder="1" applyAlignment="1" quotePrefix="1">
      <alignment horizontal="center" vertical="center"/>
    </xf>
    <xf numFmtId="49" fontId="4" fillId="0" borderId="55" xfId="0" applyNumberFormat="1" applyFont="1" applyFill="1" applyBorder="1" applyAlignment="1">
      <alignment horizontal="center" vertical="center"/>
    </xf>
    <xf numFmtId="1" fontId="4" fillId="0" borderId="47" xfId="0" applyNumberFormat="1" applyFont="1" applyFill="1" applyBorder="1" applyAlignment="1">
      <alignment horizontal="center" vertical="center" wrapText="1"/>
    </xf>
    <xf numFmtId="219" fontId="4" fillId="0" borderId="51" xfId="0" applyNumberFormat="1" applyFont="1" applyFill="1" applyBorder="1" applyAlignment="1" applyProtection="1">
      <alignment horizontal="center" vertical="center"/>
      <protection/>
    </xf>
    <xf numFmtId="49" fontId="4" fillId="0" borderId="51" xfId="0" applyNumberFormat="1" applyFont="1" applyFill="1" applyBorder="1" applyAlignment="1" quotePrefix="1">
      <alignment vertical="center"/>
    </xf>
    <xf numFmtId="219" fontId="4" fillId="0" borderId="17" xfId="45" applyNumberFormat="1" applyFont="1" applyFill="1" applyBorder="1" applyAlignment="1">
      <alignment horizontal="center" vertical="center"/>
    </xf>
    <xf numFmtId="0" fontId="4" fillId="0" borderId="0" xfId="0" applyFont="1" applyFill="1" applyAlignment="1">
      <alignment vertical="center" wrapText="1"/>
    </xf>
    <xf numFmtId="0" fontId="18" fillId="0" borderId="0" xfId="0" applyFont="1" applyFill="1" applyAlignment="1">
      <alignment vertical="center"/>
    </xf>
    <xf numFmtId="221" fontId="4" fillId="0" borderId="0" xfId="0" applyNumberFormat="1" applyFont="1" applyFill="1" applyAlignment="1">
      <alignment horizontal="center" vertical="center"/>
    </xf>
    <xf numFmtId="219" fontId="20" fillId="0" borderId="53" xfId="0" applyNumberFormat="1" applyFont="1" applyFill="1" applyBorder="1" applyAlignment="1">
      <alignment horizontal="center" vertical="center" wrapText="1"/>
    </xf>
    <xf numFmtId="219" fontId="5" fillId="0" borderId="42" xfId="0" applyNumberFormat="1" applyFont="1" applyFill="1" applyBorder="1" applyAlignment="1">
      <alignment horizontal="center" vertical="center"/>
    </xf>
    <xf numFmtId="4" fontId="4" fillId="0" borderId="17" xfId="0" applyNumberFormat="1" applyFont="1" applyFill="1" applyBorder="1" applyAlignment="1" applyProtection="1">
      <alignment horizontal="center" vertical="center"/>
      <protection/>
    </xf>
    <xf numFmtId="4" fontId="4" fillId="0" borderId="17"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0" fontId="66" fillId="0" borderId="0" xfId="0" applyFont="1" applyAlignment="1">
      <alignment vertical="center"/>
    </xf>
    <xf numFmtId="0" fontId="5" fillId="0" borderId="56" xfId="0" applyFont="1" applyFill="1" applyBorder="1" applyAlignment="1">
      <alignment horizontal="center" wrapText="1"/>
    </xf>
    <xf numFmtId="219" fontId="5" fillId="0" borderId="41" xfId="0" applyNumberFormat="1" applyFont="1" applyFill="1" applyBorder="1" applyAlignment="1">
      <alignment horizontal="center" vertical="center"/>
    </xf>
    <xf numFmtId="219" fontId="5" fillId="0" borderId="57" xfId="0" applyNumberFormat="1" applyFont="1" applyFill="1" applyBorder="1" applyAlignment="1">
      <alignment horizontal="center" vertical="center"/>
    </xf>
    <xf numFmtId="219" fontId="4" fillId="0" borderId="58" xfId="0" applyNumberFormat="1" applyFont="1" applyFill="1" applyBorder="1" applyAlignment="1">
      <alignment horizontal="center" vertical="center"/>
    </xf>
    <xf numFmtId="219" fontId="4" fillId="0" borderId="59" xfId="0" applyNumberFormat="1" applyFont="1" applyFill="1" applyBorder="1" applyAlignment="1">
      <alignment horizontal="center" vertical="center"/>
    </xf>
    <xf numFmtId="219" fontId="4" fillId="0" borderId="60" xfId="0" applyNumberFormat="1" applyFont="1" applyFill="1" applyBorder="1" applyAlignment="1">
      <alignment horizontal="center" vertical="center"/>
    </xf>
    <xf numFmtId="219" fontId="4" fillId="0" borderId="60" xfId="0" applyNumberFormat="1" applyFont="1" applyFill="1" applyBorder="1" applyAlignment="1" applyProtection="1">
      <alignment horizontal="center" vertical="center"/>
      <protection/>
    </xf>
    <xf numFmtId="219" fontId="5" fillId="0" borderId="61" xfId="0" applyNumberFormat="1" applyFont="1" applyFill="1" applyBorder="1" applyAlignment="1">
      <alignment horizontal="center" vertical="center"/>
    </xf>
    <xf numFmtId="219" fontId="4" fillId="0" borderId="53" xfId="0" applyNumberFormat="1" applyFont="1" applyFill="1" applyBorder="1" applyAlignment="1">
      <alignment horizontal="center" vertical="center"/>
    </xf>
    <xf numFmtId="219" fontId="5" fillId="0" borderId="37" xfId="0" applyNumberFormat="1" applyFont="1" applyFill="1" applyBorder="1" applyAlignment="1">
      <alignment horizontal="center" vertical="center"/>
    </xf>
    <xf numFmtId="219" fontId="4" fillId="0" borderId="25" xfId="0" applyNumberFormat="1" applyFont="1" applyFill="1" applyBorder="1" applyAlignment="1">
      <alignment horizontal="center" vertical="center"/>
    </xf>
    <xf numFmtId="219" fontId="4" fillId="0" borderId="49" xfId="0" applyNumberFormat="1" applyFont="1" applyFill="1" applyBorder="1" applyAlignment="1">
      <alignment horizontal="center" vertical="center"/>
    </xf>
    <xf numFmtId="219" fontId="11" fillId="0" borderId="19" xfId="0" applyNumberFormat="1" applyFont="1" applyFill="1" applyBorder="1" applyAlignment="1">
      <alignment horizontal="center" vertical="center"/>
    </xf>
    <xf numFmtId="219" fontId="4" fillId="0" borderId="57" xfId="0" applyNumberFormat="1" applyFont="1" applyFill="1" applyBorder="1" applyAlignment="1">
      <alignment horizontal="center" vertical="center"/>
    </xf>
    <xf numFmtId="219" fontId="5" fillId="0" borderId="60" xfId="0" applyNumberFormat="1" applyFont="1" applyFill="1" applyBorder="1" applyAlignment="1">
      <alignment horizontal="center" vertical="center"/>
    </xf>
    <xf numFmtId="219" fontId="4" fillId="0" borderId="31" xfId="0" applyNumberFormat="1" applyFont="1" applyFill="1" applyBorder="1" applyAlignment="1">
      <alignment horizontal="center" vertical="center"/>
    </xf>
    <xf numFmtId="219" fontId="11" fillId="0" borderId="37" xfId="0" applyNumberFormat="1" applyFont="1" applyFill="1" applyBorder="1" applyAlignment="1">
      <alignment horizontal="center" vertical="center"/>
    </xf>
    <xf numFmtId="219" fontId="4" fillId="0" borderId="24" xfId="0" applyNumberFormat="1" applyFont="1" applyFill="1" applyBorder="1" applyAlignment="1">
      <alignment horizontal="center" vertical="center"/>
    </xf>
    <xf numFmtId="219" fontId="5" fillId="0" borderId="25" xfId="0" applyNumberFormat="1" applyFont="1" applyFill="1" applyBorder="1" applyAlignment="1">
      <alignment horizontal="center" vertical="center"/>
    </xf>
    <xf numFmtId="219" fontId="5" fillId="0" borderId="49" xfId="0" applyNumberFormat="1" applyFont="1" applyFill="1" applyBorder="1" applyAlignment="1">
      <alignment horizontal="center" vertical="center"/>
    </xf>
    <xf numFmtId="219" fontId="4" fillId="0" borderId="44"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35" borderId="28" xfId="0" applyNumberFormat="1" applyFont="1" applyFill="1" applyBorder="1" applyAlignment="1">
      <alignment horizontal="center" vertical="center" wrapText="1" readingOrder="1"/>
    </xf>
    <xf numFmtId="49" fontId="4" fillId="0" borderId="0" xfId="0" applyNumberFormat="1" applyFont="1" applyFill="1" applyAlignment="1">
      <alignment wrapText="1"/>
    </xf>
    <xf numFmtId="0" fontId="4" fillId="0" borderId="0" xfId="0" applyFont="1" applyFill="1" applyAlignment="1">
      <alignment wrapText="1"/>
    </xf>
    <xf numFmtId="0" fontId="4" fillId="34" borderId="0" xfId="0" applyFont="1" applyFill="1" applyAlignment="1">
      <alignment wrapText="1"/>
    </xf>
    <xf numFmtId="0" fontId="14" fillId="0" borderId="0" xfId="0" applyFont="1" applyFill="1" applyAlignment="1">
      <alignment wrapText="1"/>
    </xf>
    <xf numFmtId="0" fontId="4" fillId="34" borderId="0" xfId="0" applyFont="1" applyFill="1" applyAlignment="1">
      <alignment/>
    </xf>
    <xf numFmtId="49" fontId="5" fillId="34" borderId="0" xfId="0" applyNumberFormat="1" applyFont="1" applyFill="1" applyAlignment="1">
      <alignment horizontal="center"/>
    </xf>
    <xf numFmtId="0" fontId="5" fillId="0" borderId="0" xfId="0" applyFont="1" applyFill="1" applyAlignment="1">
      <alignment wrapText="1"/>
    </xf>
    <xf numFmtId="0" fontId="5" fillId="34" borderId="0" xfId="0" applyFont="1" applyFill="1" applyAlignment="1">
      <alignment horizontal="center" wrapText="1"/>
    </xf>
    <xf numFmtId="0" fontId="14" fillId="0" borderId="0" xfId="0" applyFont="1" applyFill="1" applyAlignment="1">
      <alignment/>
    </xf>
    <xf numFmtId="0" fontId="4" fillId="0" borderId="0" xfId="0" applyFont="1" applyFill="1" applyAlignment="1">
      <alignment horizontal="right" vertical="center"/>
    </xf>
    <xf numFmtId="0" fontId="5" fillId="0" borderId="62" xfId="0" applyFont="1" applyFill="1" applyBorder="1" applyAlignment="1">
      <alignment horizontal="center" vertical="center" wrapText="1"/>
    </xf>
    <xf numFmtId="0" fontId="5" fillId="0" borderId="34"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9" fillId="0" borderId="17" xfId="0" applyFont="1" applyFill="1" applyBorder="1" applyAlignment="1">
      <alignment horizontal="center"/>
    </xf>
    <xf numFmtId="0" fontId="9" fillId="0" borderId="23" xfId="0" applyFont="1" applyFill="1" applyBorder="1" applyAlignment="1">
      <alignment horizontal="center"/>
    </xf>
    <xf numFmtId="0" fontId="4"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17" xfId="0" applyFont="1" applyFill="1" applyBorder="1" applyAlignment="1">
      <alignment horizontal="center" vertical="top" wrapText="1"/>
    </xf>
    <xf numFmtId="49" fontId="5" fillId="0" borderId="23" xfId="0" applyNumberFormat="1" applyFont="1" applyFill="1" applyBorder="1" applyAlignment="1">
      <alignment horizontal="center"/>
    </xf>
    <xf numFmtId="219" fontId="20" fillId="0" borderId="28" xfId="0" applyNumberFormat="1" applyFont="1" applyFill="1" applyBorder="1" applyAlignment="1">
      <alignment horizontal="center" vertical="center"/>
    </xf>
    <xf numFmtId="219" fontId="20" fillId="0" borderId="13" xfId="0" applyNumberFormat="1" applyFont="1" applyFill="1" applyBorder="1" applyAlignment="1">
      <alignment horizontal="center" vertical="center"/>
    </xf>
    <xf numFmtId="219" fontId="20" fillId="0" borderId="19" xfId="0" applyNumberFormat="1" applyFont="1" applyFill="1" applyBorder="1" applyAlignment="1">
      <alignment horizontal="center" vertical="center"/>
    </xf>
    <xf numFmtId="219" fontId="20" fillId="0" borderId="14" xfId="0" applyNumberFormat="1" applyFont="1" applyFill="1" applyBorder="1" applyAlignment="1">
      <alignment horizontal="center" vertical="center"/>
    </xf>
    <xf numFmtId="219" fontId="20" fillId="0" borderId="17" xfId="0" applyNumberFormat="1" applyFont="1" applyFill="1" applyBorder="1" applyAlignment="1">
      <alignment horizontal="center" vertical="center"/>
    </xf>
    <xf numFmtId="0" fontId="4" fillId="0" borderId="17" xfId="0" applyFont="1" applyFill="1" applyBorder="1" applyAlignment="1">
      <alignment horizontal="left" vertical="top" wrapText="1"/>
    </xf>
    <xf numFmtId="219" fontId="4" fillId="0" borderId="28" xfId="0" applyNumberFormat="1" applyFont="1" applyFill="1" applyBorder="1" applyAlignment="1">
      <alignment horizontal="center" vertical="center"/>
    </xf>
    <xf numFmtId="219" fontId="4" fillId="0" borderId="0" xfId="0" applyNumberFormat="1" applyFont="1" applyFill="1" applyBorder="1" applyAlignment="1">
      <alignment vertical="center"/>
    </xf>
    <xf numFmtId="0" fontId="5" fillId="0" borderId="17" xfId="0"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12" fillId="0" borderId="17" xfId="0" applyFont="1" applyFill="1" applyBorder="1" applyAlignment="1">
      <alignment horizontal="left" vertical="center" wrapText="1"/>
    </xf>
    <xf numFmtId="219" fontId="4" fillId="0" borderId="0" xfId="0" applyNumberFormat="1" applyFont="1" applyAlignment="1">
      <alignment/>
    </xf>
    <xf numFmtId="49" fontId="5" fillId="0" borderId="17" xfId="0" applyNumberFormat="1" applyFont="1" applyFill="1" applyBorder="1" applyAlignment="1">
      <alignment vertical="top" wrapText="1"/>
    </xf>
    <xf numFmtId="49" fontId="5" fillId="0" borderId="23" xfId="0" applyNumberFormat="1" applyFont="1" applyFill="1" applyBorder="1" applyAlignment="1">
      <alignment horizontal="center" vertical="center" wrapText="1"/>
    </xf>
    <xf numFmtId="0" fontId="5" fillId="0" borderId="0" xfId="0" applyFont="1" applyFill="1" applyBorder="1" applyAlignment="1">
      <alignment horizontal="center" wrapText="1"/>
    </xf>
    <xf numFmtId="49" fontId="12" fillId="0" borderId="17" xfId="0" applyNumberFormat="1" applyFont="1" applyFill="1" applyBorder="1" applyAlignment="1">
      <alignment vertical="top" wrapText="1"/>
    </xf>
    <xf numFmtId="0" fontId="5" fillId="0" borderId="23" xfId="0" applyFont="1" applyFill="1" applyBorder="1" applyAlignment="1">
      <alignment horizontal="center"/>
    </xf>
    <xf numFmtId="0" fontId="5" fillId="0" borderId="17" xfId="0" applyFont="1" applyFill="1" applyBorder="1" applyAlignment="1">
      <alignment vertical="top" wrapText="1"/>
    </xf>
    <xf numFmtId="0" fontId="5" fillId="0" borderId="23" xfId="0" applyFont="1" applyFill="1" applyBorder="1" applyAlignment="1">
      <alignment horizontal="center" vertical="center" wrapText="1"/>
    </xf>
    <xf numFmtId="49" fontId="5" fillId="0" borderId="17" xfId="0" applyNumberFormat="1" applyFont="1" applyFill="1" applyBorder="1" applyAlignment="1">
      <alignment vertical="center" wrapText="1"/>
    </xf>
    <xf numFmtId="49" fontId="12" fillId="0" borderId="17" xfId="0" applyNumberFormat="1" applyFont="1" applyFill="1" applyBorder="1" applyAlignment="1">
      <alignment vertical="center" wrapText="1"/>
    </xf>
    <xf numFmtId="49" fontId="4" fillId="0" borderId="17" xfId="0" applyNumberFormat="1" applyFont="1" applyFill="1" applyBorder="1" applyAlignment="1">
      <alignment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63" xfId="0" applyFont="1" applyBorder="1" applyAlignment="1">
      <alignment horizontal="center" vertical="center"/>
    </xf>
    <xf numFmtId="219" fontId="4" fillId="0" borderId="63" xfId="0" applyNumberFormat="1" applyFont="1" applyBorder="1" applyAlignment="1">
      <alignment horizontal="center" vertical="center"/>
    </xf>
    <xf numFmtId="219" fontId="4" fillId="0" borderId="14" xfId="0" applyNumberFormat="1" applyFont="1" applyBorder="1" applyAlignment="1">
      <alignment horizontal="center" vertical="center"/>
    </xf>
    <xf numFmtId="219" fontId="4" fillId="0" borderId="17" xfId="0" applyNumberFormat="1" applyFont="1" applyBorder="1" applyAlignment="1">
      <alignment horizontal="center" vertical="center"/>
    </xf>
    <xf numFmtId="0" fontId="7" fillId="0" borderId="17" xfId="0" applyFont="1" applyFill="1" applyBorder="1" applyAlignment="1">
      <alignment vertical="top" wrapText="1"/>
    </xf>
    <xf numFmtId="0" fontId="6" fillId="0" borderId="17" xfId="0" applyFont="1" applyFill="1" applyBorder="1" applyAlignment="1">
      <alignment horizontal="center"/>
    </xf>
    <xf numFmtId="0" fontId="7" fillId="0" borderId="17" xfId="0" applyFont="1" applyFill="1" applyBorder="1" applyAlignment="1">
      <alignment wrapText="1"/>
    </xf>
    <xf numFmtId="0" fontId="12" fillId="0" borderId="17" xfId="0" applyFont="1" applyFill="1" applyBorder="1" applyAlignment="1">
      <alignment horizontal="left" vertical="top" wrapText="1"/>
    </xf>
    <xf numFmtId="49" fontId="21" fillId="0" borderId="17" xfId="0" applyNumberFormat="1" applyFont="1" applyFill="1" applyBorder="1" applyAlignment="1">
      <alignment vertical="top" wrapText="1"/>
    </xf>
    <xf numFmtId="49" fontId="5" fillId="0" borderId="17" xfId="0" applyNumberFormat="1" applyFont="1" applyFill="1" applyBorder="1" applyAlignment="1">
      <alignment horizontal="center" vertical="center" wrapText="1"/>
    </xf>
    <xf numFmtId="0" fontId="4" fillId="0" borderId="0" xfId="0" applyFont="1" applyAlignment="1">
      <alignment horizontal="center" vertical="center"/>
    </xf>
    <xf numFmtId="219" fontId="5" fillId="0" borderId="14" xfId="0" applyNumberFormat="1" applyFont="1" applyFill="1" applyBorder="1" applyAlignment="1">
      <alignment horizontal="center" vertical="center"/>
    </xf>
    <xf numFmtId="49" fontId="5" fillId="0" borderId="23" xfId="0" applyNumberFormat="1" applyFont="1" applyFill="1" applyBorder="1" applyAlignment="1">
      <alignment horizontal="center" vertical="top" wrapText="1"/>
    </xf>
    <xf numFmtId="49" fontId="4" fillId="0" borderId="17" xfId="0" applyNumberFormat="1" applyFont="1" applyFill="1" applyBorder="1" applyAlignment="1">
      <alignment wrapText="1"/>
    </xf>
    <xf numFmtId="4" fontId="4" fillId="0" borderId="19" xfId="0" applyNumberFormat="1" applyFont="1" applyFill="1" applyBorder="1" applyAlignment="1">
      <alignment horizontal="center" vertical="center"/>
    </xf>
    <xf numFmtId="0" fontId="5" fillId="0" borderId="17" xfId="0" applyFont="1" applyFill="1" applyBorder="1" applyAlignment="1">
      <alignment horizontal="left" vertical="top" wrapText="1"/>
    </xf>
    <xf numFmtId="49" fontId="4" fillId="0" borderId="17" xfId="0" applyNumberFormat="1" applyFont="1" applyFill="1" applyBorder="1" applyAlignment="1">
      <alignment horizontal="center" wrapText="1"/>
    </xf>
    <xf numFmtId="49" fontId="5" fillId="0" borderId="17" xfId="0" applyNumberFormat="1" applyFont="1" applyFill="1" applyBorder="1" applyAlignment="1">
      <alignment wrapText="1"/>
    </xf>
    <xf numFmtId="49" fontId="4" fillId="0" borderId="23" xfId="0" applyNumberFormat="1" applyFont="1" applyFill="1" applyBorder="1" applyAlignment="1">
      <alignment horizontal="center" wrapText="1"/>
    </xf>
    <xf numFmtId="49" fontId="4" fillId="0" borderId="17" xfId="0" applyNumberFormat="1" applyFont="1" applyFill="1" applyBorder="1" applyAlignment="1">
      <alignment horizontal="center" vertical="top" wrapText="1"/>
    </xf>
    <xf numFmtId="49" fontId="12" fillId="0" borderId="17" xfId="0" applyNumberFormat="1" applyFont="1" applyFill="1" applyBorder="1" applyAlignment="1">
      <alignment wrapText="1"/>
    </xf>
    <xf numFmtId="49" fontId="4" fillId="0" borderId="23" xfId="0" applyNumberFormat="1" applyFont="1" applyFill="1" applyBorder="1" applyAlignment="1">
      <alignment horizontal="center" vertical="top" wrapText="1"/>
    </xf>
    <xf numFmtId="219" fontId="12" fillId="0" borderId="19" xfId="0" applyNumberFormat="1" applyFont="1" applyFill="1" applyBorder="1" applyAlignment="1">
      <alignment horizontal="center" vertical="center"/>
    </xf>
    <xf numFmtId="219" fontId="12" fillId="0" borderId="14" xfId="0" applyNumberFormat="1" applyFont="1" applyFill="1" applyBorder="1" applyAlignment="1">
      <alignment horizontal="center" vertical="center"/>
    </xf>
    <xf numFmtId="219" fontId="12" fillId="0" borderId="17" xfId="0" applyNumberFormat="1" applyFont="1" applyFill="1" applyBorder="1" applyAlignment="1">
      <alignment horizontal="center" vertical="center"/>
    </xf>
    <xf numFmtId="0" fontId="12" fillId="0" borderId="0" xfId="0" applyFont="1" applyAlignment="1">
      <alignment/>
    </xf>
    <xf numFmtId="49" fontId="4" fillId="0" borderId="17" xfId="0" applyNumberFormat="1" applyFont="1" applyFill="1" applyBorder="1" applyAlignment="1">
      <alignment horizontal="center"/>
    </xf>
    <xf numFmtId="0" fontId="4" fillId="0" borderId="17" xfId="0" applyFont="1" applyFill="1" applyBorder="1" applyAlignment="1">
      <alignment wrapText="1"/>
    </xf>
    <xf numFmtId="0" fontId="7" fillId="0" borderId="0" xfId="0" applyFont="1" applyAlignment="1">
      <alignment/>
    </xf>
    <xf numFmtId="0" fontId="4" fillId="0" borderId="57"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7" xfId="0" applyFont="1" applyFill="1" applyBorder="1" applyAlignment="1">
      <alignment horizontal="center" vertical="center" wrapText="1"/>
    </xf>
    <xf numFmtId="0" fontId="67" fillId="0" borderId="0" xfId="0" applyFont="1" applyAlignment="1">
      <alignment/>
    </xf>
    <xf numFmtId="0" fontId="67" fillId="0" borderId="0" xfId="0" applyFont="1" applyAlignment="1">
      <alignment horizontal="center"/>
    </xf>
    <xf numFmtId="0" fontId="68" fillId="0" borderId="0" xfId="0" applyFont="1" applyAlignment="1">
      <alignment/>
    </xf>
    <xf numFmtId="0" fontId="69" fillId="0" borderId="0" xfId="0" applyFont="1" applyAlignment="1">
      <alignment/>
    </xf>
    <xf numFmtId="0" fontId="70" fillId="0" borderId="0" xfId="0" applyFont="1" applyAlignment="1">
      <alignment horizontal="center"/>
    </xf>
    <xf numFmtId="219" fontId="71" fillId="0" borderId="17" xfId="0" applyNumberFormat="1" applyFont="1" applyFill="1" applyBorder="1" applyAlignment="1">
      <alignment horizontal="center" vertical="center"/>
    </xf>
    <xf numFmtId="219" fontId="4" fillId="0" borderId="22" xfId="0" applyNumberFormat="1" applyFont="1" applyFill="1" applyBorder="1" applyAlignment="1" applyProtection="1">
      <alignment horizontal="center" vertical="center"/>
      <protection/>
    </xf>
    <xf numFmtId="0" fontId="70" fillId="0" borderId="0" xfId="0" applyFont="1" applyAlignment="1">
      <alignment horizontal="center"/>
    </xf>
    <xf numFmtId="0" fontId="72" fillId="0" borderId="0" xfId="0" applyFont="1" applyAlignment="1">
      <alignment horizontal="center"/>
    </xf>
    <xf numFmtId="0" fontId="73" fillId="0" borderId="0" xfId="0" applyFont="1" applyAlignment="1">
      <alignment horizontal="center"/>
    </xf>
    <xf numFmtId="0" fontId="68" fillId="0" borderId="0" xfId="0" applyFont="1" applyAlignment="1">
      <alignment horizontal="center"/>
    </xf>
    <xf numFmtId="0" fontId="67" fillId="0" borderId="0" xfId="0" applyFont="1" applyAlignment="1">
      <alignment horizontal="center"/>
    </xf>
    <xf numFmtId="0" fontId="74" fillId="0" borderId="0" xfId="0" applyFont="1" applyAlignment="1">
      <alignment horizontal="center"/>
    </xf>
    <xf numFmtId="0" fontId="75" fillId="0" borderId="0" xfId="0" applyFont="1" applyAlignment="1">
      <alignment horizontal="center"/>
    </xf>
    <xf numFmtId="0" fontId="13" fillId="0" borderId="0" xfId="0" applyFont="1" applyFill="1" applyAlignment="1">
      <alignment horizontal="center" vertical="center"/>
    </xf>
    <xf numFmtId="0" fontId="4" fillId="0" borderId="0" xfId="0" applyFont="1" applyFill="1" applyAlignment="1">
      <alignment horizontal="center" vertical="center"/>
    </xf>
    <xf numFmtId="0" fontId="18" fillId="0" borderId="0" xfId="0" applyFont="1" applyFill="1" applyAlignment="1">
      <alignment horizontal="center" vertical="center"/>
    </xf>
    <xf numFmtId="0" fontId="4" fillId="0" borderId="6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43" xfId="0" applyFont="1" applyFill="1" applyBorder="1" applyAlignment="1">
      <alignment horizontal="center" wrapText="1"/>
    </xf>
    <xf numFmtId="0" fontId="5" fillId="0" borderId="42" xfId="0" applyFont="1" applyFill="1" applyBorder="1" applyAlignment="1">
      <alignment horizontal="center" wrapText="1"/>
    </xf>
    <xf numFmtId="0" fontId="5" fillId="0" borderId="61" xfId="0" applyFont="1" applyFill="1" applyBorder="1" applyAlignment="1">
      <alignment horizontal="center" wrapText="1"/>
    </xf>
    <xf numFmtId="0" fontId="5" fillId="0" borderId="23" xfId="0" applyFont="1" applyFill="1" applyBorder="1" applyAlignment="1">
      <alignment horizontal="center" wrapText="1"/>
    </xf>
    <xf numFmtId="0" fontId="5" fillId="0" borderId="20" xfId="0" applyFont="1" applyFill="1" applyBorder="1" applyAlignment="1">
      <alignment horizontal="center" wrapText="1"/>
    </xf>
    <xf numFmtId="0" fontId="5" fillId="0" borderId="14" xfId="0" applyFont="1" applyFill="1" applyBorder="1" applyAlignment="1">
      <alignment horizontal="center" wrapText="1"/>
    </xf>
    <xf numFmtId="0" fontId="4" fillId="0" borderId="2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1" xfId="0" applyFont="1" applyFill="1" applyBorder="1" applyAlignment="1">
      <alignment horizontal="center" vertical="center" wrapText="1"/>
    </xf>
    <xf numFmtId="219" fontId="4" fillId="0" borderId="0" xfId="0" applyNumberFormat="1" applyFont="1" applyFill="1" applyAlignment="1">
      <alignment horizontal="left"/>
    </xf>
    <xf numFmtId="49" fontId="13" fillId="0" borderId="0" xfId="0" applyNumberFormat="1" applyFont="1" applyFill="1" applyAlignment="1">
      <alignment horizontal="center" wrapText="1"/>
    </xf>
    <xf numFmtId="0" fontId="5" fillId="0" borderId="4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68" xfId="0" applyNumberFormat="1" applyFont="1" applyFill="1" applyBorder="1" applyAlignment="1">
      <alignment horizontal="center" vertical="center" wrapText="1" readingOrder="1"/>
    </xf>
    <xf numFmtId="0" fontId="5" fillId="0" borderId="69" xfId="0" applyNumberFormat="1" applyFont="1" applyFill="1" applyBorder="1" applyAlignment="1">
      <alignment horizontal="center" vertical="center" wrapText="1" readingOrder="1"/>
    </xf>
    <xf numFmtId="0" fontId="5" fillId="0" borderId="35" xfId="0" applyNumberFormat="1" applyFont="1" applyFill="1" applyBorder="1" applyAlignment="1">
      <alignment horizontal="center" vertical="center" wrapText="1" readingOrder="1"/>
    </xf>
    <xf numFmtId="0" fontId="5" fillId="0" borderId="67"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3" fillId="0" borderId="0" xfId="0" applyFont="1" applyFill="1" applyAlignment="1">
      <alignment horizontal="center" wrapText="1"/>
    </xf>
    <xf numFmtId="219" fontId="4" fillId="0" borderId="0" xfId="0" applyNumberFormat="1" applyFont="1" applyFill="1" applyAlignment="1">
      <alignment horizontal="left" vertical="center" wrapText="1"/>
    </xf>
    <xf numFmtId="0" fontId="12" fillId="0" borderId="71"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32" xfId="0" applyFont="1" applyFill="1" applyBorder="1" applyAlignment="1">
      <alignment horizontal="center" vertical="center" wrapText="1"/>
    </xf>
    <xf numFmtId="213" fontId="12" fillId="0" borderId="71" xfId="0" applyNumberFormat="1" applyFont="1" applyFill="1" applyBorder="1" applyAlignment="1">
      <alignment horizontal="center" vertical="center" wrapText="1"/>
    </xf>
    <xf numFmtId="213" fontId="12" fillId="0" borderId="55" xfId="0" applyNumberFormat="1" applyFont="1" applyFill="1" applyBorder="1" applyAlignment="1">
      <alignment horizontal="center" vertical="center" wrapText="1"/>
    </xf>
    <xf numFmtId="213" fontId="12" fillId="0" borderId="32" xfId="0" applyNumberFormat="1"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65" xfId="0" applyFont="1" applyFill="1" applyBorder="1" applyAlignment="1">
      <alignment horizontal="center" wrapText="1"/>
    </xf>
    <xf numFmtId="0" fontId="5" fillId="0" borderId="66" xfId="0" applyFont="1" applyFill="1" applyBorder="1" applyAlignment="1">
      <alignment horizontal="center" wrapText="1"/>
    </xf>
    <xf numFmtId="0" fontId="5" fillId="0" borderId="6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41" xfId="0" applyFont="1" applyFill="1" applyBorder="1" applyAlignment="1">
      <alignment horizontal="center" wrapText="1"/>
    </xf>
    <xf numFmtId="0" fontId="5" fillId="0" borderId="6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left_arm10_BordWW_90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18"/>
  <sheetViews>
    <sheetView tabSelected="1" zoomScalePageLayoutView="0" workbookViewId="0" topLeftCell="A1">
      <selection activeCell="A12" sqref="A12:I12"/>
    </sheetView>
  </sheetViews>
  <sheetFormatPr defaultColWidth="9.140625" defaultRowHeight="12.75"/>
  <cols>
    <col min="1" max="16384" width="9.140625" style="303" customWidth="1"/>
  </cols>
  <sheetData>
    <row r="2" spans="1:8" ht="20.25">
      <c r="A2" s="313" t="s">
        <v>727</v>
      </c>
      <c r="B2" s="313"/>
      <c r="C2" s="313"/>
      <c r="D2" s="313"/>
      <c r="E2" s="313"/>
      <c r="F2" s="313"/>
      <c r="G2" s="313"/>
      <c r="H2" s="313"/>
    </row>
    <row r="3" spans="1:5" ht="16.5">
      <c r="A3" s="314" t="s">
        <v>728</v>
      </c>
      <c r="B3" s="314"/>
      <c r="C3" s="314"/>
      <c r="D3" s="314"/>
      <c r="E3" s="314"/>
    </row>
    <row r="4" spans="1:9" ht="20.25">
      <c r="A4" s="313" t="s">
        <v>729</v>
      </c>
      <c r="B4" s="313"/>
      <c r="C4" s="313"/>
      <c r="D4" s="313"/>
      <c r="E4" s="313"/>
      <c r="F4" s="313"/>
      <c r="G4" s="313"/>
      <c r="H4" s="313"/>
      <c r="I4" s="313"/>
    </row>
    <row r="5" spans="1:6" ht="16.5">
      <c r="A5" s="310" t="s">
        <v>730</v>
      </c>
      <c r="B5" s="315"/>
      <c r="C5" s="315"/>
      <c r="D5" s="315"/>
      <c r="E5" s="315"/>
      <c r="F5" s="315"/>
    </row>
    <row r="6" ht="16.5">
      <c r="A6" s="304"/>
    </row>
    <row r="7" spans="1:8" ht="22.5">
      <c r="A7" s="316" t="s">
        <v>731</v>
      </c>
      <c r="B7" s="316"/>
      <c r="C7" s="316"/>
      <c r="D7" s="316"/>
      <c r="E7" s="316"/>
      <c r="F7" s="316"/>
      <c r="G7" s="316"/>
      <c r="H7" s="316"/>
    </row>
    <row r="8" spans="1:8" ht="20.25">
      <c r="A8" s="305"/>
      <c r="B8" s="305"/>
      <c r="C8" s="305"/>
      <c r="D8" s="305"/>
      <c r="E8" s="305"/>
      <c r="F8" s="305"/>
      <c r="G8" s="305"/>
      <c r="H8" s="305"/>
    </row>
    <row r="9" spans="1:9" ht="20.25">
      <c r="A9" s="312" t="s">
        <v>732</v>
      </c>
      <c r="B9" s="312"/>
      <c r="C9" s="312"/>
      <c r="D9" s="312"/>
      <c r="E9" s="312"/>
      <c r="F9" s="312"/>
      <c r="G9" s="312"/>
      <c r="H9" s="312"/>
      <c r="I9" s="312"/>
    </row>
    <row r="10" spans="1:9" ht="16.5">
      <c r="A10" s="310" t="s">
        <v>733</v>
      </c>
      <c r="B10" s="310"/>
      <c r="C10" s="310"/>
      <c r="D10" s="310"/>
      <c r="E10" s="310"/>
      <c r="F10" s="310"/>
      <c r="G10" s="310"/>
      <c r="H10" s="310"/>
      <c r="I10" s="310"/>
    </row>
    <row r="12" spans="1:10" ht="17.25">
      <c r="A12" s="311" t="s">
        <v>737</v>
      </c>
      <c r="B12" s="311"/>
      <c r="C12" s="311"/>
      <c r="D12" s="311"/>
      <c r="E12" s="311"/>
      <c r="F12" s="311"/>
      <c r="G12" s="311"/>
      <c r="H12" s="311"/>
      <c r="I12" s="311"/>
      <c r="J12" s="306"/>
    </row>
    <row r="13" spans="1:7" ht="16.5">
      <c r="A13" s="310" t="s">
        <v>734</v>
      </c>
      <c r="B13" s="310"/>
      <c r="C13" s="310"/>
      <c r="D13" s="310"/>
      <c r="E13" s="310"/>
      <c r="F13" s="310"/>
      <c r="G13" s="310"/>
    </row>
    <row r="14" spans="1:7" ht="16.5">
      <c r="A14" s="307"/>
      <c r="B14" s="307"/>
      <c r="C14" s="307"/>
      <c r="D14" s="307"/>
      <c r="E14" s="307"/>
      <c r="F14" s="307"/>
      <c r="G14" s="307"/>
    </row>
    <row r="15" spans="1:7" ht="16.5">
      <c r="A15" s="307"/>
      <c r="B15" s="307"/>
      <c r="C15" s="307"/>
      <c r="D15" s="307"/>
      <c r="E15" s="307"/>
      <c r="F15" s="307"/>
      <c r="G15" s="307"/>
    </row>
    <row r="17" spans="1:9" ht="20.25">
      <c r="A17" s="312" t="s">
        <v>735</v>
      </c>
      <c r="B17" s="312"/>
      <c r="C17" s="312"/>
      <c r="D17" s="312"/>
      <c r="E17" s="312"/>
      <c r="F17" s="312"/>
      <c r="G17" s="312"/>
      <c r="H17" s="312"/>
      <c r="I17" s="312"/>
    </row>
    <row r="18" spans="1:9" ht="16.5">
      <c r="A18" s="310" t="s">
        <v>736</v>
      </c>
      <c r="B18" s="310"/>
      <c r="C18" s="310"/>
      <c r="D18" s="310"/>
      <c r="E18" s="310"/>
      <c r="F18" s="310"/>
      <c r="G18" s="310"/>
      <c r="H18" s="310"/>
      <c r="I18" s="310"/>
    </row>
  </sheetData>
  <sheetProtection/>
  <mergeCells count="11">
    <mergeCell ref="A9:I9"/>
    <mergeCell ref="A10:I10"/>
    <mergeCell ref="A12:I12"/>
    <mergeCell ref="A13:G13"/>
    <mergeCell ref="A17:I17"/>
    <mergeCell ref="A18:I18"/>
    <mergeCell ref="A2:H2"/>
    <mergeCell ref="A3:E3"/>
    <mergeCell ref="A4:I4"/>
    <mergeCell ref="A5:F5"/>
    <mergeCell ref="A7:H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51"/>
  <sheetViews>
    <sheetView zoomScalePageLayoutView="0" workbookViewId="0" topLeftCell="A1">
      <selection activeCell="L9" sqref="L9"/>
    </sheetView>
  </sheetViews>
  <sheetFormatPr defaultColWidth="9.140625" defaultRowHeight="12.75"/>
  <cols>
    <col min="1" max="1" width="5.421875" style="157" customWidth="1"/>
    <col min="2" max="2" width="42.421875" style="193" customWidth="1"/>
    <col min="3" max="3" width="5.7109375" style="157" customWidth="1"/>
    <col min="4" max="4" width="16.421875" style="152" customWidth="1"/>
    <col min="5" max="5" width="14.00390625" style="181" customWidth="1"/>
    <col min="6" max="6" width="10.7109375" style="181" customWidth="1"/>
    <col min="7" max="7" width="0.13671875" style="152" hidden="1" customWidth="1"/>
    <col min="8" max="8" width="10.57421875" style="181" hidden="1" customWidth="1"/>
    <col min="9" max="9" width="11.7109375" style="181" hidden="1" customWidth="1"/>
    <col min="10" max="10" width="11.28125" style="152" hidden="1" customWidth="1"/>
    <col min="11" max="11" width="22.00390625" style="181" customWidth="1"/>
    <col min="12" max="12" width="14.140625" style="152" customWidth="1"/>
    <col min="13" max="13" width="9.57421875" style="153" bestFit="1" customWidth="1"/>
    <col min="14" max="16384" width="9.140625" style="153" customWidth="1"/>
  </cols>
  <sheetData>
    <row r="1" spans="2:6" s="41" customFormat="1" ht="28.5" customHeight="1">
      <c r="B1" s="319" t="s">
        <v>388</v>
      </c>
      <c r="C1" s="319"/>
      <c r="D1" s="319"/>
      <c r="E1" s="319"/>
      <c r="F1" s="319"/>
    </row>
    <row r="2" spans="1:7" s="41" customFormat="1" ht="24.75" customHeight="1">
      <c r="A2" s="317" t="s">
        <v>389</v>
      </c>
      <c r="B2" s="318"/>
      <c r="C2" s="318"/>
      <c r="D2" s="318"/>
      <c r="E2" s="318"/>
      <c r="F2" s="318"/>
      <c r="G2" s="194"/>
    </row>
    <row r="3" spans="9:10" s="41" customFormat="1" ht="14.25" thickBot="1">
      <c r="I3" s="323" t="s">
        <v>390</v>
      </c>
      <c r="J3" s="323"/>
    </row>
    <row r="4" spans="1:11" ht="45.75" customHeight="1" thickBot="1">
      <c r="A4" s="320" t="s">
        <v>385</v>
      </c>
      <c r="B4" s="320" t="s">
        <v>386</v>
      </c>
      <c r="C4" s="320" t="s">
        <v>387</v>
      </c>
      <c r="D4" s="324" t="s">
        <v>432</v>
      </c>
      <c r="E4" s="325"/>
      <c r="F4" s="326"/>
      <c r="G4" s="327" t="s">
        <v>431</v>
      </c>
      <c r="H4" s="328"/>
      <c r="I4" s="328"/>
      <c r="J4" s="329"/>
      <c r="K4" s="1"/>
    </row>
    <row r="5" spans="1:11" ht="12.75" customHeight="1">
      <c r="A5" s="321"/>
      <c r="B5" s="321"/>
      <c r="C5" s="321"/>
      <c r="D5" s="335" t="s">
        <v>128</v>
      </c>
      <c r="E5" s="333" t="s">
        <v>125</v>
      </c>
      <c r="F5" s="334"/>
      <c r="G5" s="330" t="s">
        <v>133</v>
      </c>
      <c r="H5" s="331"/>
      <c r="I5" s="331"/>
      <c r="J5" s="332"/>
      <c r="K5" s="1"/>
    </row>
    <row r="6" spans="1:11" ht="27.75" thickBot="1">
      <c r="A6" s="322"/>
      <c r="B6" s="322"/>
      <c r="C6" s="322"/>
      <c r="D6" s="336"/>
      <c r="E6" s="16" t="s">
        <v>129</v>
      </c>
      <c r="F6" s="17" t="s">
        <v>130</v>
      </c>
      <c r="G6" s="17">
        <v>1</v>
      </c>
      <c r="H6" s="17">
        <v>2</v>
      </c>
      <c r="I6" s="17">
        <v>3</v>
      </c>
      <c r="J6" s="17">
        <v>4</v>
      </c>
      <c r="K6" s="21"/>
    </row>
    <row r="7" spans="1:13" s="157" customFormat="1" ht="14.25">
      <c r="A7" s="125">
        <v>1</v>
      </c>
      <c r="B7" s="154">
        <v>2</v>
      </c>
      <c r="C7" s="155">
        <v>3</v>
      </c>
      <c r="D7" s="155">
        <v>4</v>
      </c>
      <c r="E7" s="155">
        <v>5</v>
      </c>
      <c r="F7" s="154">
        <v>6</v>
      </c>
      <c r="G7" s="155">
        <v>7</v>
      </c>
      <c r="H7" s="155">
        <v>8</v>
      </c>
      <c r="I7" s="154">
        <v>9</v>
      </c>
      <c r="J7" s="154">
        <v>7</v>
      </c>
      <c r="K7" s="21"/>
      <c r="L7" s="152"/>
      <c r="M7" s="195"/>
    </row>
    <row r="8" spans="1:12" s="41" customFormat="1" ht="36" customHeight="1">
      <c r="A8" s="158" t="s">
        <v>13</v>
      </c>
      <c r="B8" s="135" t="s">
        <v>330</v>
      </c>
      <c r="C8" s="159"/>
      <c r="D8" s="196">
        <f aca="true" t="shared" si="0" ref="D8:J8">SUM(D9,D45,D64)</f>
        <v>2270268.5</v>
      </c>
      <c r="E8" s="196">
        <f t="shared" si="0"/>
        <v>2270268.5</v>
      </c>
      <c r="F8" s="196">
        <f t="shared" si="0"/>
        <v>0</v>
      </c>
      <c r="G8" s="196">
        <f t="shared" si="0"/>
        <v>0</v>
      </c>
      <c r="H8" s="196">
        <f t="shared" si="0"/>
        <v>0</v>
      </c>
      <c r="I8" s="196">
        <f t="shared" si="0"/>
        <v>0</v>
      </c>
      <c r="J8" s="196">
        <f t="shared" si="0"/>
        <v>0</v>
      </c>
      <c r="K8" s="166"/>
      <c r="L8" s="152"/>
    </row>
    <row r="9" spans="1:12" s="162" customFormat="1" ht="42" customHeight="1">
      <c r="A9" s="160" t="s">
        <v>14</v>
      </c>
      <c r="B9" s="136" t="s">
        <v>331</v>
      </c>
      <c r="C9" s="132">
        <v>7100</v>
      </c>
      <c r="D9" s="156">
        <f>SUM(D10,D14,D16,D36,D39)</f>
        <v>368064.3</v>
      </c>
      <c r="E9" s="156">
        <f>SUM(E10,E14,E16,E36,E39)</f>
        <v>368064.3</v>
      </c>
      <c r="F9" s="161" t="s">
        <v>17</v>
      </c>
      <c r="G9" s="156">
        <f>SUM(G10,G14,G16,G36,G39)</f>
        <v>0</v>
      </c>
      <c r="H9" s="156">
        <f>SUM(H10,H14,H16,H36,H39)</f>
        <v>0</v>
      </c>
      <c r="I9" s="156">
        <f>SUM(I10,I14,I16,I36,I39)</f>
        <v>0</v>
      </c>
      <c r="J9" s="156">
        <f>SUM(J10,J14,J16,J36,J39)</f>
        <v>0</v>
      </c>
      <c r="K9" s="166"/>
      <c r="L9" s="152"/>
    </row>
    <row r="10" spans="1:12" s="162" customFormat="1" ht="41.25" customHeight="1">
      <c r="A10" s="160" t="s">
        <v>47</v>
      </c>
      <c r="B10" s="137" t="s">
        <v>391</v>
      </c>
      <c r="C10" s="163">
        <v>7131</v>
      </c>
      <c r="D10" s="164">
        <f>SUM(D11:D13)</f>
        <v>105038</v>
      </c>
      <c r="E10" s="164">
        <f>SUM(E11:E13)</f>
        <v>105038</v>
      </c>
      <c r="F10" s="161" t="s">
        <v>17</v>
      </c>
      <c r="G10" s="164">
        <f>SUM(G11:G13)</f>
        <v>0</v>
      </c>
      <c r="H10" s="164">
        <f>SUM(H11:H13)</f>
        <v>0</v>
      </c>
      <c r="I10" s="164">
        <f>SUM(I11:I13)</f>
        <v>0</v>
      </c>
      <c r="J10" s="164">
        <f>SUM(J11:J13)</f>
        <v>0</v>
      </c>
      <c r="K10" s="166"/>
      <c r="L10" s="152"/>
    </row>
    <row r="11" spans="1:11" ht="40.5" customHeight="1">
      <c r="A11" s="165" t="s">
        <v>21</v>
      </c>
      <c r="B11" s="138" t="s">
        <v>124</v>
      </c>
      <c r="C11" s="31"/>
      <c r="D11" s="23">
        <f>SUM(E11:F11)</f>
        <v>0</v>
      </c>
      <c r="E11" s="23">
        <v>0</v>
      </c>
      <c r="F11" s="23" t="s">
        <v>17</v>
      </c>
      <c r="G11" s="23"/>
      <c r="H11" s="23"/>
      <c r="I11" s="23"/>
      <c r="J11" s="23"/>
      <c r="K11" s="166"/>
    </row>
    <row r="12" spans="1:11" ht="32.25" customHeight="1">
      <c r="A12" s="167">
        <v>1112</v>
      </c>
      <c r="B12" s="138" t="s">
        <v>332</v>
      </c>
      <c r="C12" s="31"/>
      <c r="D12" s="23">
        <f>SUM(E12:F12)</f>
        <v>0</v>
      </c>
      <c r="E12" s="23">
        <v>0</v>
      </c>
      <c r="F12" s="23" t="s">
        <v>17</v>
      </c>
      <c r="G12" s="23"/>
      <c r="H12" s="23"/>
      <c r="I12" s="23"/>
      <c r="J12" s="23"/>
      <c r="K12" s="166"/>
    </row>
    <row r="13" spans="1:11" ht="32.25" customHeight="1">
      <c r="A13" s="168">
        <v>1113</v>
      </c>
      <c r="B13" s="138" t="s">
        <v>333</v>
      </c>
      <c r="C13" s="31"/>
      <c r="D13" s="23">
        <f>SUM(E13:F13)</f>
        <v>105038</v>
      </c>
      <c r="E13" s="170">
        <v>105038</v>
      </c>
      <c r="F13" s="23" t="s">
        <v>17</v>
      </c>
      <c r="G13" s="170"/>
      <c r="H13" s="170"/>
      <c r="I13" s="170"/>
      <c r="J13" s="170"/>
      <c r="K13" s="166"/>
    </row>
    <row r="14" spans="1:12" s="162" customFormat="1" ht="29.25" customHeight="1">
      <c r="A14" s="171">
        <v>1120</v>
      </c>
      <c r="B14" s="137" t="s">
        <v>334</v>
      </c>
      <c r="C14" s="163">
        <v>7136</v>
      </c>
      <c r="D14" s="164">
        <f>SUM(D15)</f>
        <v>239019</v>
      </c>
      <c r="E14" s="164">
        <f>SUM(E15)</f>
        <v>239019</v>
      </c>
      <c r="F14" s="161" t="s">
        <v>17</v>
      </c>
      <c r="G14" s="164">
        <f>SUM(G15)</f>
        <v>0</v>
      </c>
      <c r="H14" s="164">
        <f>SUM(H15)</f>
        <v>0</v>
      </c>
      <c r="I14" s="164">
        <f>SUM(I15)</f>
        <v>0</v>
      </c>
      <c r="J14" s="164">
        <f>SUM(J15)</f>
        <v>0</v>
      </c>
      <c r="K14" s="166"/>
      <c r="L14" s="152"/>
    </row>
    <row r="15" spans="1:11" ht="36.75" customHeight="1">
      <c r="A15" s="165" t="s">
        <v>22</v>
      </c>
      <c r="B15" s="138" t="s">
        <v>335</v>
      </c>
      <c r="C15" s="31"/>
      <c r="D15" s="23">
        <f>SUM(E15:F15)</f>
        <v>239019</v>
      </c>
      <c r="E15" s="23">
        <v>239019</v>
      </c>
      <c r="F15" s="23" t="s">
        <v>17</v>
      </c>
      <c r="G15" s="23"/>
      <c r="H15" s="23"/>
      <c r="I15" s="23"/>
      <c r="J15" s="23"/>
      <c r="K15" s="166"/>
    </row>
    <row r="16" spans="1:11" ht="87.75" customHeight="1">
      <c r="A16" s="172" t="s">
        <v>48</v>
      </c>
      <c r="B16" s="139" t="s">
        <v>336</v>
      </c>
      <c r="C16" s="163">
        <v>7145</v>
      </c>
      <c r="D16" s="161">
        <f aca="true" t="shared" si="1" ref="D16:D21">E16</f>
        <v>17007.3</v>
      </c>
      <c r="E16" s="161">
        <f>SUM(E17,E18,E19,E20,E21,E22,E23,E24,E25,E26,E27,E28,E29,E30,E31,E32,E33,E34,E35)</f>
        <v>17007.3</v>
      </c>
      <c r="F16" s="161" t="s">
        <v>17</v>
      </c>
      <c r="G16" s="161">
        <f>SUM(G17,G18,G19,G20,G21,G22,G23,G24,G25,G26,G27,G28,G29,G30,G31,G32,G33,G34,G35)</f>
        <v>0</v>
      </c>
      <c r="H16" s="161">
        <f>SUM(H17,H18,H19,H20,H21,H22,H23,H24,H25,H26,H27,H28,H29,H30,H31,H32,H33,H34,H35)</f>
        <v>0</v>
      </c>
      <c r="I16" s="161">
        <f>SUM(I17,I18,I19,I20,I21,I22,I23,I24,I25,I26,I27,I28,I29,I30,I31,I32,I33,I34,I35)</f>
        <v>0</v>
      </c>
      <c r="J16" s="161">
        <f>SUM(J17,J18,J19,J20,J21,J22,J23,J24,J25,J26,J27,J28,J29,J30,J31,J32,J33,J34,J35)</f>
        <v>0</v>
      </c>
      <c r="K16" s="166"/>
    </row>
    <row r="17" spans="1:12" s="41" customFormat="1" ht="53.25" customHeight="1">
      <c r="A17" s="129" t="s">
        <v>70</v>
      </c>
      <c r="B17" s="140" t="s">
        <v>71</v>
      </c>
      <c r="C17" s="173"/>
      <c r="D17" s="170">
        <f t="shared" si="1"/>
        <v>990</v>
      </c>
      <c r="E17" s="170">
        <v>990</v>
      </c>
      <c r="F17" s="170" t="s">
        <v>17</v>
      </c>
      <c r="G17" s="170"/>
      <c r="H17" s="170"/>
      <c r="I17" s="170"/>
      <c r="J17" s="170"/>
      <c r="K17" s="166"/>
      <c r="L17" s="152"/>
    </row>
    <row r="18" spans="1:12" s="41" customFormat="1" ht="90.75" customHeight="1">
      <c r="A18" s="30" t="s">
        <v>72</v>
      </c>
      <c r="B18" s="141" t="s">
        <v>73</v>
      </c>
      <c r="C18" s="31"/>
      <c r="D18" s="23">
        <f t="shared" si="1"/>
        <v>45</v>
      </c>
      <c r="E18" s="23">
        <v>45</v>
      </c>
      <c r="F18" s="23" t="s">
        <v>17</v>
      </c>
      <c r="G18" s="170"/>
      <c r="H18" s="170"/>
      <c r="I18" s="170"/>
      <c r="J18" s="170"/>
      <c r="K18" s="166"/>
      <c r="L18" s="152"/>
    </row>
    <row r="19" spans="1:12" s="41" customFormat="1" ht="44.25" customHeight="1">
      <c r="A19" s="30" t="s">
        <v>74</v>
      </c>
      <c r="B19" s="141" t="s">
        <v>75</v>
      </c>
      <c r="C19" s="31"/>
      <c r="D19" s="23">
        <f t="shared" si="1"/>
        <v>45</v>
      </c>
      <c r="E19" s="23">
        <v>45</v>
      </c>
      <c r="F19" s="23" t="s">
        <v>17</v>
      </c>
      <c r="G19" s="170"/>
      <c r="H19" s="170"/>
      <c r="I19" s="170"/>
      <c r="J19" s="170"/>
      <c r="K19" s="166"/>
      <c r="L19" s="152"/>
    </row>
    <row r="20" spans="1:12" s="41" customFormat="1" ht="112.5" customHeight="1">
      <c r="A20" s="30" t="s">
        <v>76</v>
      </c>
      <c r="B20" s="141" t="s">
        <v>392</v>
      </c>
      <c r="C20" s="31"/>
      <c r="D20" s="23">
        <f t="shared" si="1"/>
        <v>2900</v>
      </c>
      <c r="E20" s="23">
        <v>2900</v>
      </c>
      <c r="F20" s="23" t="s">
        <v>17</v>
      </c>
      <c r="G20" s="170"/>
      <c r="H20" s="170"/>
      <c r="I20" s="170"/>
      <c r="J20" s="170"/>
      <c r="K20" s="166"/>
      <c r="L20" s="152"/>
    </row>
    <row r="21" spans="1:12" s="41" customFormat="1" ht="163.5" customHeight="1">
      <c r="A21" s="167">
        <v>11305</v>
      </c>
      <c r="B21" s="141" t="s">
        <v>393</v>
      </c>
      <c r="C21" s="31"/>
      <c r="D21" s="23">
        <f t="shared" si="1"/>
        <v>510</v>
      </c>
      <c r="E21" s="23">
        <v>510</v>
      </c>
      <c r="F21" s="23" t="s">
        <v>17</v>
      </c>
      <c r="G21" s="170"/>
      <c r="H21" s="170"/>
      <c r="I21" s="170"/>
      <c r="J21" s="170"/>
      <c r="K21" s="166"/>
      <c r="L21" s="152"/>
    </row>
    <row r="22" spans="1:12" s="41" customFormat="1" ht="57.75" customHeight="1">
      <c r="A22" s="167">
        <v>11306</v>
      </c>
      <c r="B22" s="141" t="s">
        <v>53</v>
      </c>
      <c r="C22" s="31"/>
      <c r="D22" s="23">
        <f aca="true" t="shared" si="2" ref="D22:D35">E22</f>
        <v>400</v>
      </c>
      <c r="E22" s="23">
        <v>400</v>
      </c>
      <c r="F22" s="23" t="s">
        <v>17</v>
      </c>
      <c r="G22" s="170"/>
      <c r="H22" s="170"/>
      <c r="I22" s="170"/>
      <c r="J22" s="170"/>
      <c r="K22" s="166"/>
      <c r="L22" s="152"/>
    </row>
    <row r="23" spans="1:12" s="41" customFormat="1" ht="110.25" customHeight="1">
      <c r="A23" s="167">
        <v>11307</v>
      </c>
      <c r="B23" s="141" t="s">
        <v>77</v>
      </c>
      <c r="C23" s="31"/>
      <c r="D23" s="23">
        <f t="shared" si="2"/>
        <v>8207.3</v>
      </c>
      <c r="E23" s="23">
        <v>8207.3</v>
      </c>
      <c r="F23" s="23" t="s">
        <v>17</v>
      </c>
      <c r="G23" s="170"/>
      <c r="H23" s="170"/>
      <c r="I23" s="170"/>
      <c r="J23" s="170"/>
      <c r="K23" s="166"/>
      <c r="L23" s="152"/>
    </row>
    <row r="24" spans="1:12" s="41" customFormat="1" ht="81" customHeight="1">
      <c r="A24" s="168">
        <v>11308</v>
      </c>
      <c r="B24" s="141" t="s">
        <v>337</v>
      </c>
      <c r="C24" s="31"/>
      <c r="D24" s="23">
        <f t="shared" si="2"/>
        <v>350</v>
      </c>
      <c r="E24" s="23">
        <v>350</v>
      </c>
      <c r="F24" s="23" t="s">
        <v>17</v>
      </c>
      <c r="G24" s="170"/>
      <c r="H24" s="170"/>
      <c r="I24" s="170"/>
      <c r="J24" s="170"/>
      <c r="K24" s="166"/>
      <c r="L24" s="152"/>
    </row>
    <row r="25" spans="1:12" s="41" customFormat="1" ht="80.25" customHeight="1">
      <c r="A25" s="168">
        <v>11309</v>
      </c>
      <c r="B25" s="141" t="s">
        <v>78</v>
      </c>
      <c r="C25" s="31"/>
      <c r="D25" s="23">
        <f t="shared" si="2"/>
        <v>0</v>
      </c>
      <c r="E25" s="23">
        <v>0</v>
      </c>
      <c r="F25" s="23" t="s">
        <v>17</v>
      </c>
      <c r="G25" s="170"/>
      <c r="H25" s="170"/>
      <c r="I25" s="170"/>
      <c r="J25" s="170"/>
      <c r="K25" s="166"/>
      <c r="L25" s="152"/>
    </row>
    <row r="26" spans="1:12" s="41" customFormat="1" ht="113.25" customHeight="1">
      <c r="A26" s="168">
        <v>11310</v>
      </c>
      <c r="B26" s="140" t="s">
        <v>394</v>
      </c>
      <c r="C26" s="31"/>
      <c r="D26" s="23">
        <f t="shared" si="2"/>
        <v>460</v>
      </c>
      <c r="E26" s="23">
        <v>460</v>
      </c>
      <c r="F26" s="23" t="s">
        <v>17</v>
      </c>
      <c r="G26" s="170"/>
      <c r="H26" s="170"/>
      <c r="I26" s="170"/>
      <c r="J26" s="170"/>
      <c r="K26" s="166"/>
      <c r="L26" s="152"/>
    </row>
    <row r="27" spans="1:12" s="41" customFormat="1" ht="58.5" customHeight="1">
      <c r="A27" s="168">
        <v>11311</v>
      </c>
      <c r="B27" s="141" t="s">
        <v>79</v>
      </c>
      <c r="C27" s="31"/>
      <c r="D27" s="23">
        <f t="shared" si="2"/>
        <v>0</v>
      </c>
      <c r="E27" s="23"/>
      <c r="F27" s="23" t="s">
        <v>17</v>
      </c>
      <c r="G27" s="170"/>
      <c r="H27" s="170"/>
      <c r="I27" s="170"/>
      <c r="J27" s="170"/>
      <c r="K27" s="166"/>
      <c r="L27" s="152"/>
    </row>
    <row r="28" spans="1:12" s="41" customFormat="1" ht="130.5" customHeight="1">
      <c r="A28" s="168">
        <v>11312</v>
      </c>
      <c r="B28" s="141" t="s">
        <v>80</v>
      </c>
      <c r="C28" s="31"/>
      <c r="D28" s="23">
        <f t="shared" si="2"/>
        <v>3100</v>
      </c>
      <c r="E28" s="23">
        <v>3100</v>
      </c>
      <c r="F28" s="23" t="s">
        <v>17</v>
      </c>
      <c r="G28" s="170"/>
      <c r="H28" s="170"/>
      <c r="I28" s="170"/>
      <c r="J28" s="170"/>
      <c r="K28" s="166"/>
      <c r="L28" s="152"/>
    </row>
    <row r="29" spans="1:12" s="41" customFormat="1" ht="138" customHeight="1">
      <c r="A29" s="168">
        <v>11313</v>
      </c>
      <c r="B29" s="140" t="s">
        <v>395</v>
      </c>
      <c r="C29" s="31"/>
      <c r="D29" s="23">
        <f t="shared" si="2"/>
        <v>0</v>
      </c>
      <c r="E29" s="23">
        <v>0</v>
      </c>
      <c r="F29" s="23" t="s">
        <v>17</v>
      </c>
      <c r="G29" s="170"/>
      <c r="H29" s="170"/>
      <c r="I29" s="170"/>
      <c r="J29" s="170"/>
      <c r="K29" s="166"/>
      <c r="L29" s="152"/>
    </row>
    <row r="30" spans="1:12" s="41" customFormat="1" ht="40.5" customHeight="1">
      <c r="A30" s="168">
        <v>11314</v>
      </c>
      <c r="B30" s="140" t="s">
        <v>81</v>
      </c>
      <c r="C30" s="31"/>
      <c r="D30" s="23">
        <f t="shared" si="2"/>
        <v>0</v>
      </c>
      <c r="E30" s="23">
        <v>0</v>
      </c>
      <c r="F30" s="23" t="s">
        <v>17</v>
      </c>
      <c r="G30" s="170"/>
      <c r="H30" s="170"/>
      <c r="I30" s="170"/>
      <c r="J30" s="170"/>
      <c r="K30" s="166"/>
      <c r="L30" s="152"/>
    </row>
    <row r="31" spans="1:12" s="41" customFormat="1" ht="67.5">
      <c r="A31" s="168">
        <v>11315</v>
      </c>
      <c r="B31" s="140" t="s">
        <v>82</v>
      </c>
      <c r="C31" s="31"/>
      <c r="D31" s="23">
        <f t="shared" si="2"/>
        <v>0</v>
      </c>
      <c r="E31" s="23"/>
      <c r="F31" s="23" t="s">
        <v>17</v>
      </c>
      <c r="G31" s="170"/>
      <c r="H31" s="170"/>
      <c r="I31" s="170"/>
      <c r="J31" s="170"/>
      <c r="K31" s="166"/>
      <c r="L31" s="152"/>
    </row>
    <row r="32" spans="1:12" s="41" customFormat="1" ht="41.25" customHeight="1">
      <c r="A32" s="174">
        <v>11316</v>
      </c>
      <c r="B32" s="140" t="s">
        <v>54</v>
      </c>
      <c r="C32" s="31"/>
      <c r="D32" s="23">
        <f t="shared" si="2"/>
        <v>0</v>
      </c>
      <c r="E32" s="23"/>
      <c r="F32" s="23" t="s">
        <v>17</v>
      </c>
      <c r="G32" s="170"/>
      <c r="H32" s="170"/>
      <c r="I32" s="170"/>
      <c r="J32" s="170"/>
      <c r="K32" s="166"/>
      <c r="L32" s="152"/>
    </row>
    <row r="33" spans="1:12" s="41" customFormat="1" ht="51.75" customHeight="1">
      <c r="A33" s="174">
        <v>11317</v>
      </c>
      <c r="B33" s="140" t="s">
        <v>69</v>
      </c>
      <c r="C33" s="31"/>
      <c r="D33" s="23">
        <f t="shared" si="2"/>
        <v>0</v>
      </c>
      <c r="E33" s="23"/>
      <c r="F33" s="23" t="s">
        <v>17</v>
      </c>
      <c r="G33" s="170"/>
      <c r="H33" s="170"/>
      <c r="I33" s="170"/>
      <c r="J33" s="170"/>
      <c r="K33" s="166"/>
      <c r="L33" s="152"/>
    </row>
    <row r="34" spans="1:12" s="41" customFormat="1" ht="42.75" customHeight="1">
      <c r="A34" s="174">
        <v>11318</v>
      </c>
      <c r="B34" s="140" t="s">
        <v>83</v>
      </c>
      <c r="C34" s="31"/>
      <c r="D34" s="23">
        <f t="shared" si="2"/>
        <v>0</v>
      </c>
      <c r="E34" s="23"/>
      <c r="F34" s="23" t="s">
        <v>17</v>
      </c>
      <c r="G34" s="170"/>
      <c r="H34" s="170"/>
      <c r="I34" s="170"/>
      <c r="J34" s="170"/>
      <c r="K34" s="166"/>
      <c r="L34" s="152"/>
    </row>
    <row r="35" spans="1:12" s="41" customFormat="1" ht="27" customHeight="1">
      <c r="A35" s="168">
        <v>11319</v>
      </c>
      <c r="B35" s="140" t="s">
        <v>84</v>
      </c>
      <c r="C35" s="31"/>
      <c r="D35" s="23">
        <f t="shared" si="2"/>
        <v>0</v>
      </c>
      <c r="E35" s="23"/>
      <c r="F35" s="23"/>
      <c r="G35" s="170"/>
      <c r="H35" s="170"/>
      <c r="I35" s="170"/>
      <c r="J35" s="170"/>
      <c r="K35" s="166"/>
      <c r="L35" s="152"/>
    </row>
    <row r="36" spans="1:12" s="162" customFormat="1" ht="44.25" customHeight="1">
      <c r="A36" s="175">
        <v>1140</v>
      </c>
      <c r="B36" s="142" t="s">
        <v>85</v>
      </c>
      <c r="C36" s="132">
        <v>7146</v>
      </c>
      <c r="D36" s="176">
        <f>E36</f>
        <v>7000</v>
      </c>
      <c r="E36" s="176">
        <f>SUM(E37,E38)</f>
        <v>7000</v>
      </c>
      <c r="F36" s="10" t="s">
        <v>17</v>
      </c>
      <c r="G36" s="176"/>
      <c r="H36" s="176"/>
      <c r="I36" s="176"/>
      <c r="J36" s="176"/>
      <c r="K36" s="166"/>
      <c r="L36" s="152"/>
    </row>
    <row r="37" spans="1:12" s="41" customFormat="1" ht="93.75" customHeight="1">
      <c r="A37" s="167">
        <v>1141</v>
      </c>
      <c r="B37" s="141" t="s">
        <v>86</v>
      </c>
      <c r="C37" s="155"/>
      <c r="D37" s="177">
        <f>SUM(E37:F37)</f>
        <v>3000</v>
      </c>
      <c r="E37" s="177">
        <v>3000</v>
      </c>
      <c r="F37" s="177" t="s">
        <v>17</v>
      </c>
      <c r="G37" s="177"/>
      <c r="H37" s="177"/>
      <c r="I37" s="177"/>
      <c r="J37" s="177"/>
      <c r="K37" s="166"/>
      <c r="L37" s="152"/>
    </row>
    <row r="38" spans="1:12" s="41" customFormat="1" ht="104.25" customHeight="1">
      <c r="A38" s="178">
        <v>1142</v>
      </c>
      <c r="B38" s="141" t="s">
        <v>87</v>
      </c>
      <c r="C38" s="31"/>
      <c r="D38" s="23">
        <f>SUM(E38:F38)</f>
        <v>4000</v>
      </c>
      <c r="E38" s="23">
        <v>4000</v>
      </c>
      <c r="F38" s="23" t="s">
        <v>17</v>
      </c>
      <c r="G38" s="177"/>
      <c r="H38" s="177"/>
      <c r="I38" s="177"/>
      <c r="J38" s="177"/>
      <c r="K38" s="166"/>
      <c r="L38" s="152"/>
    </row>
    <row r="39" spans="1:12" s="162" customFormat="1" ht="29.25" customHeight="1">
      <c r="A39" s="171">
        <v>1150</v>
      </c>
      <c r="B39" s="137" t="s">
        <v>88</v>
      </c>
      <c r="C39" s="132">
        <v>7161</v>
      </c>
      <c r="D39" s="164">
        <f>SUM(D40,D44)</f>
        <v>0</v>
      </c>
      <c r="E39" s="164">
        <f>SUM(E40,E44)</f>
        <v>0</v>
      </c>
      <c r="F39" s="161" t="s">
        <v>17</v>
      </c>
      <c r="G39" s="164">
        <f>SUM(G40,G44)</f>
        <v>0</v>
      </c>
      <c r="H39" s="164">
        <f>SUM(H40,H44)</f>
        <v>0</v>
      </c>
      <c r="I39" s="164">
        <f>SUM(I40,I44)</f>
        <v>0</v>
      </c>
      <c r="J39" s="164">
        <f>SUM(J40,J44)</f>
        <v>0</v>
      </c>
      <c r="K39" s="166"/>
      <c r="L39" s="152"/>
    </row>
    <row r="40" spans="1:11" ht="67.5" customHeight="1">
      <c r="A40" s="168">
        <v>1151</v>
      </c>
      <c r="B40" s="143" t="s">
        <v>89</v>
      </c>
      <c r="C40" s="169"/>
      <c r="D40" s="170">
        <f>SUM(D41:D43)</f>
        <v>0</v>
      </c>
      <c r="E40" s="170">
        <f>SUM(E41:E43)</f>
        <v>0</v>
      </c>
      <c r="F40" s="170" t="s">
        <v>17</v>
      </c>
      <c r="G40" s="170">
        <f>SUM(G41:G43)</f>
        <v>0</v>
      </c>
      <c r="H40" s="170">
        <f>SUM(H41:H43)</f>
        <v>0</v>
      </c>
      <c r="I40" s="170">
        <f>SUM(I41:I43)</f>
        <v>0</v>
      </c>
      <c r="J40" s="170">
        <f>SUM(J41:J43)</f>
        <v>0</v>
      </c>
      <c r="K40" s="166"/>
    </row>
    <row r="41" spans="1:12" s="41" customFormat="1" ht="16.5" customHeight="1">
      <c r="A41" s="179">
        <v>1152</v>
      </c>
      <c r="B41" s="144" t="s">
        <v>90</v>
      </c>
      <c r="C41" s="31"/>
      <c r="D41" s="23">
        <f>SUM(E41:F41)</f>
        <v>0</v>
      </c>
      <c r="E41" s="23"/>
      <c r="F41" s="23" t="s">
        <v>17</v>
      </c>
      <c r="G41" s="180"/>
      <c r="H41" s="180"/>
      <c r="I41" s="180"/>
      <c r="J41" s="180"/>
      <c r="K41" s="166"/>
      <c r="L41" s="152"/>
    </row>
    <row r="42" spans="1:12" s="41" customFormat="1" ht="16.5" customHeight="1">
      <c r="A42" s="179">
        <v>1153</v>
      </c>
      <c r="B42" s="20" t="s">
        <v>91</v>
      </c>
      <c r="C42" s="31"/>
      <c r="D42" s="23">
        <f>SUM(E42:F42)</f>
        <v>0</v>
      </c>
      <c r="E42" s="180"/>
      <c r="F42" s="23" t="s">
        <v>17</v>
      </c>
      <c r="G42" s="180"/>
      <c r="H42" s="180"/>
      <c r="I42" s="180"/>
      <c r="J42" s="180"/>
      <c r="K42" s="166"/>
      <c r="L42" s="152"/>
    </row>
    <row r="43" spans="1:12" s="41" customFormat="1" ht="27">
      <c r="A43" s="179">
        <v>1154</v>
      </c>
      <c r="B43" s="144" t="s">
        <v>92</v>
      </c>
      <c r="C43" s="31"/>
      <c r="D43" s="23">
        <f>SUM(E43:F43)</f>
        <v>0</v>
      </c>
      <c r="E43" s="180"/>
      <c r="F43" s="23" t="s">
        <v>17</v>
      </c>
      <c r="G43" s="180"/>
      <c r="H43" s="180"/>
      <c r="I43" s="180"/>
      <c r="J43" s="180"/>
      <c r="K43" s="166"/>
      <c r="L43" s="152"/>
    </row>
    <row r="44" spans="1:12" s="41" customFormat="1" ht="99" customHeight="1">
      <c r="A44" s="179">
        <v>1155</v>
      </c>
      <c r="B44" s="143" t="s">
        <v>338</v>
      </c>
      <c r="C44" s="31"/>
      <c r="D44" s="23">
        <f>SUM(E44:F44)</f>
        <v>0</v>
      </c>
      <c r="E44" s="180"/>
      <c r="F44" s="23" t="s">
        <v>17</v>
      </c>
      <c r="G44" s="180"/>
      <c r="H44" s="180"/>
      <c r="I44" s="180"/>
      <c r="J44" s="180"/>
      <c r="K44" s="166"/>
      <c r="L44" s="152"/>
    </row>
    <row r="45" spans="1:12" s="162" customFormat="1" ht="65.25" customHeight="1">
      <c r="A45" s="171">
        <v>1200</v>
      </c>
      <c r="B45" s="145" t="s">
        <v>339</v>
      </c>
      <c r="C45" s="132">
        <v>7300</v>
      </c>
      <c r="D45" s="164">
        <f aca="true" t="shared" si="3" ref="D45:J45">SUM(D46,D48,D50,D52,D54,D61)</f>
        <v>1713371.7</v>
      </c>
      <c r="E45" s="164">
        <f t="shared" si="3"/>
        <v>1713371.7</v>
      </c>
      <c r="F45" s="164">
        <f t="shared" si="3"/>
        <v>0</v>
      </c>
      <c r="G45" s="164">
        <f t="shared" si="3"/>
        <v>0</v>
      </c>
      <c r="H45" s="164">
        <f t="shared" si="3"/>
        <v>0</v>
      </c>
      <c r="I45" s="164">
        <f t="shared" si="3"/>
        <v>0</v>
      </c>
      <c r="J45" s="164">
        <f t="shared" si="3"/>
        <v>0</v>
      </c>
      <c r="K45" s="166"/>
      <c r="L45" s="152"/>
    </row>
    <row r="46" spans="1:12" s="162" customFormat="1" ht="50.25" customHeight="1">
      <c r="A46" s="171">
        <v>1210</v>
      </c>
      <c r="B46" s="137" t="s">
        <v>340</v>
      </c>
      <c r="C46" s="163">
        <v>7311</v>
      </c>
      <c r="D46" s="10">
        <f>SUM(D47)</f>
        <v>0</v>
      </c>
      <c r="E46" s="10">
        <f>SUM(E47)</f>
        <v>0</v>
      </c>
      <c r="F46" s="161" t="s">
        <v>17</v>
      </c>
      <c r="G46" s="10">
        <f>SUM(G47)</f>
        <v>0</v>
      </c>
      <c r="H46" s="10">
        <f>SUM(H47)</f>
        <v>0</v>
      </c>
      <c r="I46" s="10">
        <f>SUM(I47)</f>
        <v>0</v>
      </c>
      <c r="J46" s="10">
        <f>SUM(J47)</f>
        <v>0</v>
      </c>
      <c r="K46" s="166"/>
      <c r="L46" s="181"/>
    </row>
    <row r="47" spans="1:13" ht="65.25" customHeight="1">
      <c r="A47" s="167">
        <v>1211</v>
      </c>
      <c r="B47" s="143" t="s">
        <v>341</v>
      </c>
      <c r="C47" s="182"/>
      <c r="D47" s="23">
        <f>SUM(E47:F47)</f>
        <v>0</v>
      </c>
      <c r="E47" s="180"/>
      <c r="F47" s="23" t="s">
        <v>17</v>
      </c>
      <c r="G47" s="180"/>
      <c r="H47" s="180"/>
      <c r="I47" s="180"/>
      <c r="J47" s="180"/>
      <c r="K47" s="166"/>
      <c r="L47" s="21"/>
      <c r="M47" s="21"/>
    </row>
    <row r="48" spans="1:13" s="162" customFormat="1" ht="42.75">
      <c r="A48" s="171">
        <v>1220</v>
      </c>
      <c r="B48" s="137" t="s">
        <v>342</v>
      </c>
      <c r="C48" s="183">
        <v>7312</v>
      </c>
      <c r="D48" s="10">
        <f>SUM(D49)</f>
        <v>0</v>
      </c>
      <c r="E48" s="161" t="s">
        <v>17</v>
      </c>
      <c r="F48" s="10">
        <f>SUM(F49)</f>
        <v>0</v>
      </c>
      <c r="G48" s="10">
        <f>SUM(G49)</f>
        <v>0</v>
      </c>
      <c r="H48" s="10">
        <f>SUM(H49)</f>
        <v>0</v>
      </c>
      <c r="I48" s="10">
        <f>SUM(I49)</f>
        <v>0</v>
      </c>
      <c r="J48" s="10">
        <f>SUM(J49)</f>
        <v>0</v>
      </c>
      <c r="K48" s="166"/>
      <c r="L48" s="21"/>
      <c r="M48" s="21"/>
    </row>
    <row r="49" spans="1:13" ht="66.75" customHeight="1">
      <c r="A49" s="178">
        <v>1221</v>
      </c>
      <c r="B49" s="143" t="s">
        <v>343</v>
      </c>
      <c r="C49" s="182"/>
      <c r="D49" s="23">
        <f>SUM(E49:F49)</f>
        <v>0</v>
      </c>
      <c r="E49" s="23" t="s">
        <v>17</v>
      </c>
      <c r="F49" s="23">
        <v>0</v>
      </c>
      <c r="G49" s="23"/>
      <c r="H49" s="23"/>
      <c r="I49" s="23"/>
      <c r="J49" s="23"/>
      <c r="K49" s="166"/>
      <c r="L49" s="21"/>
      <c r="M49" s="21"/>
    </row>
    <row r="50" spans="1:12" s="162" customFormat="1" ht="45.75" customHeight="1">
      <c r="A50" s="171">
        <v>1230</v>
      </c>
      <c r="B50" s="137" t="s">
        <v>344</v>
      </c>
      <c r="C50" s="183">
        <v>7321</v>
      </c>
      <c r="D50" s="10">
        <f>SUM(D51)</f>
        <v>0</v>
      </c>
      <c r="E50" s="10">
        <f>SUM(E51)</f>
        <v>0</v>
      </c>
      <c r="F50" s="161" t="s">
        <v>17</v>
      </c>
      <c r="G50" s="10">
        <f>SUM(G51)</f>
        <v>0</v>
      </c>
      <c r="H50" s="10">
        <f>SUM(H51)</f>
        <v>0</v>
      </c>
      <c r="I50" s="10">
        <f>SUM(I51)</f>
        <v>0</v>
      </c>
      <c r="J50" s="10">
        <f>SUM(J51)</f>
        <v>0</v>
      </c>
      <c r="K50" s="166"/>
      <c r="L50" s="152"/>
    </row>
    <row r="51" spans="1:13" ht="56.25" customHeight="1">
      <c r="A51" s="167">
        <v>1231</v>
      </c>
      <c r="B51" s="138" t="s">
        <v>345</v>
      </c>
      <c r="C51" s="182"/>
      <c r="D51" s="23">
        <f>SUM(E51:F51)</f>
        <v>0</v>
      </c>
      <c r="E51" s="180"/>
      <c r="F51" s="23" t="s">
        <v>17</v>
      </c>
      <c r="G51" s="180"/>
      <c r="H51" s="180"/>
      <c r="I51" s="180"/>
      <c r="J51" s="180"/>
      <c r="K51" s="166"/>
      <c r="L51" s="21"/>
      <c r="M51" s="21"/>
    </row>
    <row r="52" spans="1:13" s="162" customFormat="1" ht="50.25" customHeight="1">
      <c r="A52" s="175">
        <v>1240</v>
      </c>
      <c r="B52" s="19" t="s">
        <v>346</v>
      </c>
      <c r="C52" s="184">
        <v>7322</v>
      </c>
      <c r="D52" s="10">
        <f>SUM(D53)</f>
        <v>0</v>
      </c>
      <c r="E52" s="10" t="s">
        <v>17</v>
      </c>
      <c r="F52" s="10">
        <f>SUM(F53)</f>
        <v>0</v>
      </c>
      <c r="G52" s="10">
        <f>SUM(G53)</f>
        <v>0</v>
      </c>
      <c r="H52" s="10">
        <f>SUM(H53)</f>
        <v>0</v>
      </c>
      <c r="I52" s="10">
        <f>SUM(I53)</f>
        <v>0</v>
      </c>
      <c r="J52" s="10">
        <f>SUM(J53)</f>
        <v>0</v>
      </c>
      <c r="K52" s="166"/>
      <c r="L52" s="21"/>
      <c r="M52" s="21"/>
    </row>
    <row r="53" spans="1:13" ht="63" customHeight="1">
      <c r="A53" s="167">
        <v>1241</v>
      </c>
      <c r="B53" s="138" t="s">
        <v>347</v>
      </c>
      <c r="C53" s="182"/>
      <c r="D53" s="23">
        <f>SUM(E53:F53)</f>
        <v>0</v>
      </c>
      <c r="E53" s="23" t="s">
        <v>17</v>
      </c>
      <c r="F53" s="180">
        <v>0</v>
      </c>
      <c r="G53" s="23"/>
      <c r="H53" s="23"/>
      <c r="I53" s="23"/>
      <c r="J53" s="23"/>
      <c r="K53" s="166"/>
      <c r="L53" s="21"/>
      <c r="M53" s="21"/>
    </row>
    <row r="54" spans="1:12" s="162" customFormat="1" ht="69" customHeight="1">
      <c r="A54" s="175">
        <v>1250</v>
      </c>
      <c r="B54" s="19" t="s">
        <v>348</v>
      </c>
      <c r="C54" s="132">
        <v>7331</v>
      </c>
      <c r="D54" s="176">
        <f>SUM(D55,D56,D59,D60)</f>
        <v>1713371.7</v>
      </c>
      <c r="E54" s="176">
        <f>SUM(E55,E56,E59,E60)</f>
        <v>1713371.7</v>
      </c>
      <c r="F54" s="10" t="s">
        <v>17</v>
      </c>
      <c r="G54" s="176">
        <f>SUM(G55,G56,G59,G60)</f>
        <v>0</v>
      </c>
      <c r="H54" s="176">
        <f>SUM(H55,H56,H59,H60)</f>
        <v>0</v>
      </c>
      <c r="I54" s="176">
        <f>SUM(I55,I56,I59,I60)</f>
        <v>0</v>
      </c>
      <c r="J54" s="176">
        <f>SUM(J55,J56,J59,J60)</f>
        <v>0</v>
      </c>
      <c r="K54" s="166"/>
      <c r="L54" s="152"/>
    </row>
    <row r="55" spans="1:13" ht="40.5">
      <c r="A55" s="167">
        <v>1251</v>
      </c>
      <c r="B55" s="138" t="s">
        <v>349</v>
      </c>
      <c r="C55" s="31"/>
      <c r="D55" s="23">
        <f>SUM(E55:F55)</f>
        <v>1713371.7</v>
      </c>
      <c r="E55" s="23">
        <v>1713371.7</v>
      </c>
      <c r="F55" s="23" t="s">
        <v>17</v>
      </c>
      <c r="G55" s="23"/>
      <c r="H55" s="23"/>
      <c r="I55" s="23"/>
      <c r="J55" s="23"/>
      <c r="K55" s="166"/>
      <c r="L55" s="185"/>
      <c r="M55" s="186"/>
    </row>
    <row r="56" spans="1:11" ht="40.5">
      <c r="A56" s="167">
        <v>1252</v>
      </c>
      <c r="B56" s="138" t="s">
        <v>350</v>
      </c>
      <c r="C56" s="182"/>
      <c r="D56" s="23">
        <f>SUM(D57:D58)</f>
        <v>0</v>
      </c>
      <c r="E56" s="23">
        <f>SUM(E57:E58)</f>
        <v>0</v>
      </c>
      <c r="F56" s="23" t="s">
        <v>17</v>
      </c>
      <c r="G56" s="23">
        <f>SUM(G57:G58)</f>
        <v>0</v>
      </c>
      <c r="H56" s="23">
        <f>SUM(H57:H58)</f>
        <v>0</v>
      </c>
      <c r="I56" s="23">
        <f>SUM(I57:I58)</f>
        <v>0</v>
      </c>
      <c r="J56" s="23">
        <f>SUM(J57:J58)</f>
        <v>0</v>
      </c>
      <c r="K56" s="166"/>
    </row>
    <row r="57" spans="1:11" ht="67.5">
      <c r="A57" s="167">
        <v>1253</v>
      </c>
      <c r="B57" s="144" t="s">
        <v>351</v>
      </c>
      <c r="C57" s="31"/>
      <c r="D57" s="23">
        <f>SUM(E57:F57)</f>
        <v>0</v>
      </c>
      <c r="E57" s="23"/>
      <c r="F57" s="23" t="s">
        <v>17</v>
      </c>
      <c r="G57" s="180"/>
      <c r="H57" s="180"/>
      <c r="I57" s="180"/>
      <c r="J57" s="180"/>
      <c r="K57" s="166"/>
    </row>
    <row r="58" spans="1:11" ht="28.5" customHeight="1">
      <c r="A58" s="167">
        <v>1254</v>
      </c>
      <c r="B58" s="144" t="s">
        <v>352</v>
      </c>
      <c r="C58" s="31"/>
      <c r="D58" s="23">
        <f>SUM(E58:F58)</f>
        <v>0</v>
      </c>
      <c r="E58" s="180"/>
      <c r="F58" s="23" t="s">
        <v>17</v>
      </c>
      <c r="G58" s="180"/>
      <c r="H58" s="180"/>
      <c r="I58" s="180"/>
      <c r="J58" s="180"/>
      <c r="K58" s="166"/>
    </row>
    <row r="59" spans="1:11" ht="36.75" customHeight="1">
      <c r="A59" s="167">
        <v>1255</v>
      </c>
      <c r="B59" s="138" t="s">
        <v>353</v>
      </c>
      <c r="C59" s="182"/>
      <c r="D59" s="23">
        <f>SUM(E59:F59)</f>
        <v>0</v>
      </c>
      <c r="E59" s="180"/>
      <c r="F59" s="23" t="s">
        <v>17</v>
      </c>
      <c r="G59" s="180"/>
      <c r="H59" s="180"/>
      <c r="I59" s="180"/>
      <c r="J59" s="180"/>
      <c r="K59" s="166"/>
    </row>
    <row r="60" spans="1:11" ht="40.5">
      <c r="A60" s="167">
        <v>1256</v>
      </c>
      <c r="B60" s="138" t="s">
        <v>354</v>
      </c>
      <c r="C60" s="182"/>
      <c r="D60" s="23">
        <f>SUM(E60:F60)</f>
        <v>0</v>
      </c>
      <c r="E60" s="180"/>
      <c r="F60" s="23" t="s">
        <v>17</v>
      </c>
      <c r="G60" s="180"/>
      <c r="H60" s="180"/>
      <c r="I60" s="180"/>
      <c r="J60" s="180"/>
      <c r="K60" s="166"/>
    </row>
    <row r="61" spans="1:13" s="162" customFormat="1" ht="57">
      <c r="A61" s="175">
        <v>1260</v>
      </c>
      <c r="B61" s="19" t="s">
        <v>355</v>
      </c>
      <c r="C61" s="132">
        <v>7332</v>
      </c>
      <c r="D61" s="164">
        <f>SUM(D62:D63)</f>
        <v>0</v>
      </c>
      <c r="E61" s="10" t="s">
        <v>17</v>
      </c>
      <c r="F61" s="164">
        <f>SUM(F62:F63)</f>
        <v>0</v>
      </c>
      <c r="G61" s="164">
        <f>SUM(G62:G63)</f>
        <v>0</v>
      </c>
      <c r="H61" s="164">
        <f>SUM(H62:H63)</f>
        <v>0</v>
      </c>
      <c r="I61" s="164">
        <f>SUM(I62:I63)</f>
        <v>0</v>
      </c>
      <c r="J61" s="164">
        <f>SUM(J62:J63)</f>
        <v>0</v>
      </c>
      <c r="K61" s="166"/>
      <c r="L61" s="21"/>
      <c r="M61" s="21"/>
    </row>
    <row r="62" spans="1:13" ht="41.25" customHeight="1">
      <c r="A62" s="167">
        <v>1261</v>
      </c>
      <c r="B62" s="138" t="s">
        <v>356</v>
      </c>
      <c r="C62" s="182"/>
      <c r="D62" s="23">
        <f>SUM(E62:F62)</f>
        <v>0</v>
      </c>
      <c r="E62" s="23" t="s">
        <v>17</v>
      </c>
      <c r="F62" s="23">
        <v>0</v>
      </c>
      <c r="G62" s="23"/>
      <c r="H62" s="23"/>
      <c r="I62" s="23"/>
      <c r="J62" s="23"/>
      <c r="K62" s="166"/>
      <c r="L62" s="21"/>
      <c r="M62" s="21"/>
    </row>
    <row r="63" spans="1:11" ht="40.5" customHeight="1">
      <c r="A63" s="167">
        <v>1262</v>
      </c>
      <c r="B63" s="138" t="s">
        <v>357</v>
      </c>
      <c r="C63" s="182"/>
      <c r="D63" s="23">
        <f>SUM(E63:F63)</f>
        <v>0</v>
      </c>
      <c r="E63" s="23" t="s">
        <v>17</v>
      </c>
      <c r="F63" s="23">
        <v>0</v>
      </c>
      <c r="G63" s="23"/>
      <c r="H63" s="23"/>
      <c r="I63" s="23"/>
      <c r="J63" s="23"/>
      <c r="K63" s="166"/>
    </row>
    <row r="64" spans="1:13" s="162" customFormat="1" ht="51.75" customHeight="1">
      <c r="A64" s="187" t="s">
        <v>15</v>
      </c>
      <c r="B64" s="146" t="s">
        <v>358</v>
      </c>
      <c r="C64" s="132">
        <v>7400</v>
      </c>
      <c r="D64" s="164">
        <f aca="true" t="shared" si="4" ref="D64:J64">SUM(D65,D67,D69,D74,D78,D102,D105,D108,D111)</f>
        <v>188832.5</v>
      </c>
      <c r="E64" s="164">
        <f t="shared" si="4"/>
        <v>188832.5</v>
      </c>
      <c r="F64" s="164">
        <f t="shared" si="4"/>
        <v>0</v>
      </c>
      <c r="G64" s="164">
        <f>SUM(G65,G67,G69,G74,G78,G102,G105,G108,G111)</f>
        <v>0</v>
      </c>
      <c r="H64" s="164">
        <f t="shared" si="4"/>
        <v>0</v>
      </c>
      <c r="I64" s="164">
        <f t="shared" si="4"/>
        <v>0</v>
      </c>
      <c r="J64" s="164">
        <f t="shared" si="4"/>
        <v>0</v>
      </c>
      <c r="K64" s="166"/>
      <c r="L64" s="21"/>
      <c r="M64" s="21"/>
    </row>
    <row r="65" spans="1:13" s="162" customFormat="1" ht="24.75" customHeight="1">
      <c r="A65" s="187" t="s">
        <v>49</v>
      </c>
      <c r="B65" s="19" t="s">
        <v>359</v>
      </c>
      <c r="C65" s="132">
        <v>7411</v>
      </c>
      <c r="D65" s="164">
        <f>SUM(D66)</f>
        <v>0</v>
      </c>
      <c r="E65" s="10" t="s">
        <v>17</v>
      </c>
      <c r="F65" s="164">
        <f>SUM(F66)</f>
        <v>0</v>
      </c>
      <c r="G65" s="164">
        <f>SUM(G66)</f>
        <v>0</v>
      </c>
      <c r="H65" s="164">
        <f>SUM(H66)</f>
        <v>0</v>
      </c>
      <c r="I65" s="164">
        <f>SUM(I66)</f>
        <v>0</v>
      </c>
      <c r="J65" s="164">
        <f>SUM(J66)</f>
        <v>0</v>
      </c>
      <c r="K65" s="166"/>
      <c r="L65" s="21"/>
      <c r="M65" s="21"/>
    </row>
    <row r="66" spans="1:13" ht="51.75" customHeight="1">
      <c r="A66" s="165" t="s">
        <v>23</v>
      </c>
      <c r="B66" s="138" t="s">
        <v>360</v>
      </c>
      <c r="C66" s="182"/>
      <c r="D66" s="23">
        <f aca="true" t="shared" si="5" ref="D66:D73">SUM(E66:F66)</f>
        <v>0</v>
      </c>
      <c r="E66" s="23" t="s">
        <v>17</v>
      </c>
      <c r="F66" s="23">
        <v>0</v>
      </c>
      <c r="G66" s="23"/>
      <c r="H66" s="23"/>
      <c r="I66" s="23"/>
      <c r="J66" s="23"/>
      <c r="K66" s="166"/>
      <c r="L66" s="21"/>
      <c r="M66" s="21"/>
    </row>
    <row r="67" spans="1:12" s="162" customFormat="1" ht="14.25">
      <c r="A67" s="187" t="s">
        <v>24</v>
      </c>
      <c r="B67" s="19" t="s">
        <v>361</v>
      </c>
      <c r="C67" s="132">
        <v>7412</v>
      </c>
      <c r="D67" s="164">
        <f>SUM(D68)</f>
        <v>0</v>
      </c>
      <c r="E67" s="164">
        <f>SUM(E68)</f>
        <v>0</v>
      </c>
      <c r="F67" s="10" t="s">
        <v>17</v>
      </c>
      <c r="G67" s="164">
        <f>SUM(G68)</f>
        <v>0</v>
      </c>
      <c r="H67" s="164">
        <f>SUM(H68)</f>
        <v>0</v>
      </c>
      <c r="I67" s="164">
        <f>SUM(I68)</f>
        <v>0</v>
      </c>
      <c r="J67" s="164">
        <f>SUM(J68)</f>
        <v>0</v>
      </c>
      <c r="K67" s="166"/>
      <c r="L67" s="152"/>
    </row>
    <row r="68" spans="1:11" ht="42" customHeight="1">
      <c r="A68" s="165" t="s">
        <v>25</v>
      </c>
      <c r="B68" s="138" t="s">
        <v>362</v>
      </c>
      <c r="C68" s="182"/>
      <c r="D68" s="23">
        <f t="shared" si="5"/>
        <v>0</v>
      </c>
      <c r="E68" s="23"/>
      <c r="F68" s="23" t="s">
        <v>17</v>
      </c>
      <c r="G68" s="180"/>
      <c r="H68" s="180"/>
      <c r="I68" s="180"/>
      <c r="J68" s="180"/>
      <c r="K68" s="166"/>
    </row>
    <row r="69" spans="1:12" s="162" customFormat="1" ht="42.75">
      <c r="A69" s="187" t="s">
        <v>26</v>
      </c>
      <c r="B69" s="19" t="s">
        <v>363</v>
      </c>
      <c r="C69" s="132">
        <v>7415</v>
      </c>
      <c r="D69" s="164">
        <f>SUM(D70:D73)</f>
        <v>46469.5</v>
      </c>
      <c r="E69" s="164">
        <f>SUM(E70:E73)</f>
        <v>46469.5</v>
      </c>
      <c r="F69" s="10" t="s">
        <v>17</v>
      </c>
      <c r="G69" s="164">
        <f>SUM(G70:G73)</f>
        <v>0</v>
      </c>
      <c r="H69" s="164">
        <f>SUM(H70:H73)</f>
        <v>0</v>
      </c>
      <c r="I69" s="164">
        <f>SUM(I70:I73)</f>
        <v>0</v>
      </c>
      <c r="J69" s="164">
        <f>SUM(J70:J73)</f>
        <v>0</v>
      </c>
      <c r="K69" s="166"/>
      <c r="L69" s="152"/>
    </row>
    <row r="70" spans="1:11" ht="39.75" customHeight="1">
      <c r="A70" s="165" t="s">
        <v>27</v>
      </c>
      <c r="B70" s="138" t="s">
        <v>364</v>
      </c>
      <c r="C70" s="182"/>
      <c r="D70" s="23">
        <f t="shared" si="5"/>
        <v>27091.8</v>
      </c>
      <c r="E70" s="308">
        <v>27091.8</v>
      </c>
      <c r="F70" s="23" t="s">
        <v>17</v>
      </c>
      <c r="G70" s="23"/>
      <c r="H70" s="23"/>
      <c r="I70" s="23"/>
      <c r="J70" s="23"/>
      <c r="K70" s="166"/>
    </row>
    <row r="71" spans="1:11" ht="42" customHeight="1">
      <c r="A71" s="165" t="s">
        <v>28</v>
      </c>
      <c r="B71" s="138" t="s">
        <v>365</v>
      </c>
      <c r="C71" s="182"/>
      <c r="D71" s="23">
        <f t="shared" si="5"/>
        <v>7471.6</v>
      </c>
      <c r="E71" s="308">
        <v>7471.6</v>
      </c>
      <c r="F71" s="23" t="s">
        <v>17</v>
      </c>
      <c r="G71" s="23"/>
      <c r="H71" s="23"/>
      <c r="I71" s="23"/>
      <c r="J71" s="23"/>
      <c r="K71" s="166"/>
    </row>
    <row r="72" spans="1:11" ht="55.5" customHeight="1">
      <c r="A72" s="165" t="s">
        <v>29</v>
      </c>
      <c r="B72" s="138" t="s">
        <v>366</v>
      </c>
      <c r="C72" s="182"/>
      <c r="D72" s="23">
        <f t="shared" si="5"/>
        <v>0</v>
      </c>
      <c r="E72" s="23"/>
      <c r="F72" s="23" t="s">
        <v>17</v>
      </c>
      <c r="G72" s="23"/>
      <c r="H72" s="23"/>
      <c r="I72" s="23"/>
      <c r="J72" s="23"/>
      <c r="K72" s="166"/>
    </row>
    <row r="73" spans="1:11" ht="18" customHeight="1">
      <c r="A73" s="30" t="s">
        <v>18</v>
      </c>
      <c r="B73" s="138" t="s">
        <v>367</v>
      </c>
      <c r="C73" s="182"/>
      <c r="D73" s="23">
        <f t="shared" si="5"/>
        <v>11906.1</v>
      </c>
      <c r="E73" s="308">
        <v>11906.1</v>
      </c>
      <c r="F73" s="23" t="s">
        <v>17</v>
      </c>
      <c r="G73" s="23"/>
      <c r="H73" s="23"/>
      <c r="I73" s="23"/>
      <c r="J73" s="23"/>
      <c r="K73" s="166"/>
    </row>
    <row r="74" spans="1:12" s="162" customFormat="1" ht="55.5" customHeight="1">
      <c r="A74" s="187" t="s">
        <v>19</v>
      </c>
      <c r="B74" s="19" t="s">
        <v>368</v>
      </c>
      <c r="C74" s="132">
        <v>7421</v>
      </c>
      <c r="D74" s="164">
        <f>SUM(D75:D77)</f>
        <v>3998</v>
      </c>
      <c r="E74" s="164">
        <f>SUM(E75:E77)</f>
        <v>3998</v>
      </c>
      <c r="F74" s="10" t="s">
        <v>17</v>
      </c>
      <c r="G74" s="164">
        <f>SUM(G75:G77)</f>
        <v>0</v>
      </c>
      <c r="H74" s="164">
        <f>SUM(H75:H77)</f>
        <v>0</v>
      </c>
      <c r="I74" s="164">
        <f>SUM(I75:I77)</f>
        <v>0</v>
      </c>
      <c r="J74" s="164">
        <f>SUM(J75:J77)</f>
        <v>0</v>
      </c>
      <c r="K74" s="166"/>
      <c r="L74" s="152"/>
    </row>
    <row r="75" spans="1:11" ht="111" customHeight="1">
      <c r="A75" s="165" t="s">
        <v>20</v>
      </c>
      <c r="B75" s="138" t="s">
        <v>369</v>
      </c>
      <c r="C75" s="182"/>
      <c r="D75" s="23">
        <f>SUM(E75:F75)</f>
        <v>0</v>
      </c>
      <c r="E75" s="23"/>
      <c r="F75" s="23" t="s">
        <v>17</v>
      </c>
      <c r="G75" s="180"/>
      <c r="H75" s="180"/>
      <c r="I75" s="180"/>
      <c r="J75" s="180"/>
      <c r="K75" s="166"/>
    </row>
    <row r="76" spans="1:12" s="162" customFormat="1" ht="69.75" customHeight="1">
      <c r="A76" s="165" t="s">
        <v>8</v>
      </c>
      <c r="B76" s="138" t="s">
        <v>370</v>
      </c>
      <c r="C76" s="31"/>
      <c r="D76" s="199">
        <f>SUM(E76:F76)</f>
        <v>3998</v>
      </c>
      <c r="E76" s="198">
        <v>3998</v>
      </c>
      <c r="F76" s="23" t="s">
        <v>17</v>
      </c>
      <c r="G76" s="198"/>
      <c r="H76" s="198"/>
      <c r="I76" s="198"/>
      <c r="J76" s="198"/>
      <c r="K76" s="166"/>
      <c r="L76" s="152"/>
    </row>
    <row r="77" spans="1:13" s="162" customFormat="1" ht="81">
      <c r="A77" s="30" t="s">
        <v>42</v>
      </c>
      <c r="B77" s="147" t="s">
        <v>371</v>
      </c>
      <c r="C77" s="31"/>
      <c r="D77" s="23">
        <f>SUM(E77:F77)</f>
        <v>0</v>
      </c>
      <c r="E77" s="180">
        <v>0</v>
      </c>
      <c r="F77" s="23" t="s">
        <v>17</v>
      </c>
      <c r="G77" s="180"/>
      <c r="H77" s="180"/>
      <c r="I77" s="180"/>
      <c r="J77" s="180"/>
      <c r="K77" s="166"/>
      <c r="L77" s="152"/>
      <c r="M77" s="201"/>
    </row>
    <row r="78" spans="1:12" s="162" customFormat="1" ht="26.25" customHeight="1">
      <c r="A78" s="187" t="s">
        <v>30</v>
      </c>
      <c r="B78" s="19" t="s">
        <v>372</v>
      </c>
      <c r="C78" s="132">
        <v>7422</v>
      </c>
      <c r="D78" s="164">
        <f>D79+D100+D101</f>
        <v>138165</v>
      </c>
      <c r="E78" s="164">
        <f>SUM(E79,E100,E101)</f>
        <v>138165</v>
      </c>
      <c r="F78" s="10" t="s">
        <v>17</v>
      </c>
      <c r="G78" s="164">
        <f>SUM(G79,G100,G101)</f>
        <v>0</v>
      </c>
      <c r="H78" s="164">
        <f>SUM(H79,H100,H101)</f>
        <v>0</v>
      </c>
      <c r="I78" s="164">
        <f>SUM(I79,I100,I101)</f>
        <v>0</v>
      </c>
      <c r="J78" s="164">
        <f>SUM(J79,J100,J101)</f>
        <v>0</v>
      </c>
      <c r="K78" s="166"/>
      <c r="L78" s="152"/>
    </row>
    <row r="79" spans="1:12" s="162" customFormat="1" ht="104.25" customHeight="1">
      <c r="A79" s="165" t="s">
        <v>31</v>
      </c>
      <c r="B79" s="138" t="s">
        <v>373</v>
      </c>
      <c r="C79" s="19"/>
      <c r="D79" s="10">
        <f>SUM(D80,D81,D82,D83,D84,D85,D86,D87,D88,D89,D90,D91,D92,D93,D94,D95,D96,D97,D98,D99)</f>
        <v>137965</v>
      </c>
      <c r="E79" s="10">
        <f>SUM(E80,E81,E82,E83,E84,E85,E86,E87,E88,E89,E90,E91,E92,E93,E94,E95,E96,E97,E98,E99)</f>
        <v>137965</v>
      </c>
      <c r="F79" s="10" t="s">
        <v>17</v>
      </c>
      <c r="G79" s="10">
        <f>SUM(G80,G81,G82,G83,G84,G85,G86,G87,G88,G89,G90,G91,G92,G93,G94,G95,G96,G97,G98,G99)</f>
        <v>0</v>
      </c>
      <c r="H79" s="10">
        <f>SUM(H80,H81,H82,H83,H84,H85,H86,H87,H88,H89,H90,H91,H92,H93,H94,H95,H96,H97,H98,H99)</f>
        <v>0</v>
      </c>
      <c r="I79" s="10">
        <f>SUM(I80,I81,I82,I83,I84,I85,I86,I87,I88,I89,I90,I91,I92,I93,I94,I95,I96,I97,I98,I99)</f>
        <v>0</v>
      </c>
      <c r="J79" s="10">
        <f>SUM(J80,J81,J82,J83,J84,J85,J86,J87,J88,J89,J90,J91,J92,J93,J94,J95,J96,J97,J98,J99)</f>
        <v>0</v>
      </c>
      <c r="K79" s="166"/>
      <c r="L79" s="152"/>
    </row>
    <row r="80" spans="1:12" s="162" customFormat="1" ht="66" customHeight="1">
      <c r="A80" s="30" t="s">
        <v>93</v>
      </c>
      <c r="B80" s="148" t="s">
        <v>55</v>
      </c>
      <c r="C80" s="31"/>
      <c r="D80" s="23">
        <f aca="true" t="shared" si="6" ref="D80:D85">E80</f>
        <v>60</v>
      </c>
      <c r="E80" s="23">
        <v>60</v>
      </c>
      <c r="F80" s="23" t="s">
        <v>17</v>
      </c>
      <c r="G80" s="23"/>
      <c r="H80" s="23"/>
      <c r="I80" s="23"/>
      <c r="J80" s="23"/>
      <c r="K80" s="166"/>
      <c r="L80" s="152"/>
    </row>
    <row r="81" spans="1:12" s="162" customFormat="1" ht="128.25" customHeight="1">
      <c r="A81" s="30" t="s">
        <v>94</v>
      </c>
      <c r="B81" s="148" t="s">
        <v>56</v>
      </c>
      <c r="C81" s="31"/>
      <c r="D81" s="23">
        <f t="shared" si="6"/>
        <v>200</v>
      </c>
      <c r="E81" s="23">
        <v>200</v>
      </c>
      <c r="F81" s="23" t="s">
        <v>17</v>
      </c>
      <c r="G81" s="23"/>
      <c r="H81" s="23"/>
      <c r="I81" s="23"/>
      <c r="J81" s="23"/>
      <c r="K81" s="166"/>
      <c r="L81" s="152"/>
    </row>
    <row r="82" spans="1:12" s="162" customFormat="1" ht="65.25" customHeight="1">
      <c r="A82" s="30" t="s">
        <v>95</v>
      </c>
      <c r="B82" s="148" t="s">
        <v>57</v>
      </c>
      <c r="C82" s="31"/>
      <c r="D82" s="23">
        <f t="shared" si="6"/>
        <v>60</v>
      </c>
      <c r="E82" s="23">
        <v>60</v>
      </c>
      <c r="F82" s="23" t="s">
        <v>17</v>
      </c>
      <c r="G82" s="23"/>
      <c r="H82" s="23"/>
      <c r="I82" s="23"/>
      <c r="J82" s="23"/>
      <c r="K82" s="166"/>
      <c r="L82" s="152"/>
    </row>
    <row r="83" spans="1:12" s="162" customFormat="1" ht="76.5" customHeight="1">
      <c r="A83" s="30" t="s">
        <v>96</v>
      </c>
      <c r="B83" s="148" t="s">
        <v>58</v>
      </c>
      <c r="C83" s="31"/>
      <c r="D83" s="23">
        <f t="shared" si="6"/>
        <v>30</v>
      </c>
      <c r="E83" s="23">
        <v>30</v>
      </c>
      <c r="F83" s="23" t="s">
        <v>17</v>
      </c>
      <c r="G83" s="23"/>
      <c r="H83" s="23"/>
      <c r="I83" s="23"/>
      <c r="J83" s="23"/>
      <c r="K83" s="166"/>
      <c r="L83" s="152"/>
    </row>
    <row r="84" spans="1:12" s="162" customFormat="1" ht="35.25" customHeight="1">
      <c r="A84" s="30" t="s">
        <v>97</v>
      </c>
      <c r="B84" s="148" t="s">
        <v>59</v>
      </c>
      <c r="C84" s="31"/>
      <c r="D84" s="23">
        <f t="shared" si="6"/>
        <v>60</v>
      </c>
      <c r="E84" s="23">
        <v>60</v>
      </c>
      <c r="F84" s="23" t="s">
        <v>17</v>
      </c>
      <c r="G84" s="23"/>
      <c r="H84" s="23"/>
      <c r="I84" s="23"/>
      <c r="J84" s="23"/>
      <c r="K84" s="166"/>
      <c r="L84" s="152"/>
    </row>
    <row r="85" spans="1:12" s="162" customFormat="1" ht="45.75" customHeight="1">
      <c r="A85" s="30" t="s">
        <v>98</v>
      </c>
      <c r="B85" s="148" t="s">
        <v>60</v>
      </c>
      <c r="C85" s="31"/>
      <c r="D85" s="23">
        <f t="shared" si="6"/>
        <v>0</v>
      </c>
      <c r="E85" s="23"/>
      <c r="F85" s="23" t="s">
        <v>17</v>
      </c>
      <c r="G85" s="23"/>
      <c r="H85" s="23"/>
      <c r="I85" s="23"/>
      <c r="J85" s="23"/>
      <c r="K85" s="166"/>
      <c r="L85" s="152"/>
    </row>
    <row r="86" spans="1:12" s="162" customFormat="1" ht="45.75" customHeight="1">
      <c r="A86" s="30" t="s">
        <v>99</v>
      </c>
      <c r="B86" s="138" t="s">
        <v>100</v>
      </c>
      <c r="C86" s="31"/>
      <c r="D86" s="23">
        <f aca="true" t="shared" si="7" ref="D86:D101">E86</f>
        <v>36000</v>
      </c>
      <c r="E86" s="23">
        <v>36000</v>
      </c>
      <c r="F86" s="23" t="s">
        <v>17</v>
      </c>
      <c r="G86" s="23"/>
      <c r="H86" s="23"/>
      <c r="I86" s="23"/>
      <c r="J86" s="23"/>
      <c r="K86" s="166"/>
      <c r="L86" s="152"/>
    </row>
    <row r="87" spans="1:12" s="162" customFormat="1" ht="108" customHeight="1">
      <c r="A87" s="30" t="s">
        <v>101</v>
      </c>
      <c r="B87" s="138" t="s">
        <v>102</v>
      </c>
      <c r="C87" s="31"/>
      <c r="D87" s="23">
        <f t="shared" si="7"/>
        <v>100</v>
      </c>
      <c r="E87" s="23">
        <v>100</v>
      </c>
      <c r="F87" s="23" t="s">
        <v>17</v>
      </c>
      <c r="G87" s="23"/>
      <c r="H87" s="23"/>
      <c r="I87" s="23"/>
      <c r="J87" s="23"/>
      <c r="K87" s="166"/>
      <c r="L87" s="152"/>
    </row>
    <row r="88" spans="1:12" s="162" customFormat="1" ht="27.75" customHeight="1">
      <c r="A88" s="30" t="s">
        <v>103</v>
      </c>
      <c r="B88" s="138" t="s">
        <v>104</v>
      </c>
      <c r="C88" s="31"/>
      <c r="D88" s="23">
        <f t="shared" si="7"/>
        <v>0</v>
      </c>
      <c r="E88" s="23"/>
      <c r="F88" s="23" t="s">
        <v>17</v>
      </c>
      <c r="G88" s="23"/>
      <c r="H88" s="23"/>
      <c r="I88" s="23"/>
      <c r="J88" s="23"/>
      <c r="K88" s="166"/>
      <c r="L88" s="152"/>
    </row>
    <row r="89" spans="1:12" s="162" customFormat="1" ht="89.25" customHeight="1">
      <c r="A89" s="30" t="s">
        <v>105</v>
      </c>
      <c r="B89" s="138" t="s">
        <v>61</v>
      </c>
      <c r="C89" s="31"/>
      <c r="D89" s="23">
        <f t="shared" si="7"/>
        <v>3000</v>
      </c>
      <c r="E89" s="23">
        <v>3000</v>
      </c>
      <c r="F89" s="23" t="s">
        <v>17</v>
      </c>
      <c r="G89" s="23"/>
      <c r="H89" s="23"/>
      <c r="I89" s="23"/>
      <c r="J89" s="23"/>
      <c r="K89" s="166"/>
      <c r="L89" s="152"/>
    </row>
    <row r="90" spans="1:12" s="162" customFormat="1" ht="117" customHeight="1">
      <c r="A90" s="30" t="s">
        <v>106</v>
      </c>
      <c r="B90" s="138" t="s">
        <v>107</v>
      </c>
      <c r="C90" s="31"/>
      <c r="D90" s="170">
        <f t="shared" si="7"/>
        <v>0</v>
      </c>
      <c r="E90" s="23">
        <v>0</v>
      </c>
      <c r="F90" s="23" t="s">
        <v>17</v>
      </c>
      <c r="G90" s="23"/>
      <c r="H90" s="23"/>
      <c r="I90" s="23"/>
      <c r="J90" s="23"/>
      <c r="K90" s="166"/>
      <c r="L90" s="152"/>
    </row>
    <row r="91" spans="1:12" s="162" customFormat="1" ht="55.5" customHeight="1">
      <c r="A91" s="30" t="s">
        <v>108</v>
      </c>
      <c r="B91" s="138" t="s">
        <v>62</v>
      </c>
      <c r="C91" s="31"/>
      <c r="D91" s="170">
        <f t="shared" si="7"/>
        <v>0</v>
      </c>
      <c r="E91" s="23"/>
      <c r="F91" s="23" t="s">
        <v>17</v>
      </c>
      <c r="G91" s="23"/>
      <c r="H91" s="23"/>
      <c r="I91" s="23"/>
      <c r="J91" s="23"/>
      <c r="K91" s="166"/>
      <c r="L91" s="152"/>
    </row>
    <row r="92" spans="1:12" s="162" customFormat="1" ht="39.75" customHeight="1">
      <c r="A92" s="30" t="s">
        <v>109</v>
      </c>
      <c r="B92" s="138" t="s">
        <v>110</v>
      </c>
      <c r="C92" s="31"/>
      <c r="D92" s="170">
        <f t="shared" si="7"/>
        <v>74820</v>
      </c>
      <c r="E92" s="23">
        <v>74820</v>
      </c>
      <c r="F92" s="23" t="s">
        <v>17</v>
      </c>
      <c r="G92" s="23"/>
      <c r="H92" s="23"/>
      <c r="I92" s="23"/>
      <c r="J92" s="23"/>
      <c r="K92" s="166"/>
      <c r="L92" s="152"/>
    </row>
    <row r="93" spans="1:12" s="162" customFormat="1" ht="72.75" customHeight="1">
      <c r="A93" s="30" t="s">
        <v>111</v>
      </c>
      <c r="B93" s="138" t="s">
        <v>112</v>
      </c>
      <c r="C93" s="31"/>
      <c r="D93" s="170">
        <f t="shared" si="7"/>
        <v>23095</v>
      </c>
      <c r="E93" s="23">
        <v>23095</v>
      </c>
      <c r="F93" s="23" t="s">
        <v>17</v>
      </c>
      <c r="G93" s="23"/>
      <c r="H93" s="23"/>
      <c r="I93" s="23"/>
      <c r="J93" s="23"/>
      <c r="K93" s="166"/>
      <c r="L93" s="152"/>
    </row>
    <row r="94" spans="1:12" s="162" customFormat="1" ht="106.5" customHeight="1">
      <c r="A94" s="30" t="s">
        <v>113</v>
      </c>
      <c r="B94" s="138" t="s">
        <v>63</v>
      </c>
      <c r="C94" s="31"/>
      <c r="D94" s="170">
        <f t="shared" si="7"/>
        <v>0</v>
      </c>
      <c r="E94" s="23"/>
      <c r="F94" s="23" t="s">
        <v>17</v>
      </c>
      <c r="G94" s="23"/>
      <c r="H94" s="23"/>
      <c r="I94" s="23"/>
      <c r="J94" s="23"/>
      <c r="K94" s="166"/>
      <c r="L94" s="152"/>
    </row>
    <row r="95" spans="1:12" s="162" customFormat="1" ht="63.75" customHeight="1">
      <c r="A95" s="30" t="s">
        <v>114</v>
      </c>
      <c r="B95" s="138" t="s">
        <v>64</v>
      </c>
      <c r="C95" s="31"/>
      <c r="D95" s="170">
        <f t="shared" si="7"/>
        <v>0</v>
      </c>
      <c r="E95" s="23"/>
      <c r="F95" s="23" t="s">
        <v>17</v>
      </c>
      <c r="G95" s="23"/>
      <c r="H95" s="23"/>
      <c r="I95" s="23"/>
      <c r="J95" s="23"/>
      <c r="K95" s="166"/>
      <c r="L95" s="152"/>
    </row>
    <row r="96" spans="1:12" s="162" customFormat="1" ht="156" customHeight="1">
      <c r="A96" s="30" t="s">
        <v>115</v>
      </c>
      <c r="B96" s="138" t="s">
        <v>116</v>
      </c>
      <c r="C96" s="31"/>
      <c r="D96" s="23">
        <f t="shared" si="7"/>
        <v>0</v>
      </c>
      <c r="E96" s="23">
        <v>0</v>
      </c>
      <c r="F96" s="23" t="s">
        <v>17</v>
      </c>
      <c r="G96" s="23"/>
      <c r="H96" s="23"/>
      <c r="I96" s="23"/>
      <c r="J96" s="23"/>
      <c r="K96" s="166"/>
      <c r="L96" s="152"/>
    </row>
    <row r="97" spans="1:12" s="162" customFormat="1" ht="37.5" customHeight="1">
      <c r="A97" s="30" t="s">
        <v>117</v>
      </c>
      <c r="B97" s="138" t="s">
        <v>65</v>
      </c>
      <c r="C97" s="31"/>
      <c r="D97" s="23">
        <f t="shared" si="7"/>
        <v>40</v>
      </c>
      <c r="E97" s="23">
        <v>40</v>
      </c>
      <c r="F97" s="23" t="s">
        <v>17</v>
      </c>
      <c r="G97" s="23"/>
      <c r="H97" s="23"/>
      <c r="I97" s="23"/>
      <c r="J97" s="23"/>
      <c r="K97" s="166"/>
      <c r="L97" s="152"/>
    </row>
    <row r="98" spans="1:12" s="162" customFormat="1" ht="36.75" customHeight="1">
      <c r="A98" s="30" t="s">
        <v>118</v>
      </c>
      <c r="B98" s="138" t="s">
        <v>119</v>
      </c>
      <c r="C98" s="31"/>
      <c r="D98" s="23">
        <f t="shared" si="7"/>
        <v>0</v>
      </c>
      <c r="E98" s="23"/>
      <c r="F98" s="23" t="s">
        <v>17</v>
      </c>
      <c r="G98" s="23"/>
      <c r="H98" s="23"/>
      <c r="I98" s="23"/>
      <c r="J98" s="23"/>
      <c r="K98" s="166"/>
      <c r="L98" s="152"/>
    </row>
    <row r="99" spans="1:12" s="162" customFormat="1" ht="28.5" customHeight="1">
      <c r="A99" s="30" t="s">
        <v>120</v>
      </c>
      <c r="B99" s="138" t="s">
        <v>68</v>
      </c>
      <c r="C99" s="31"/>
      <c r="D99" s="23">
        <f t="shared" si="7"/>
        <v>500</v>
      </c>
      <c r="E99" s="23">
        <v>500</v>
      </c>
      <c r="F99" s="23" t="s">
        <v>17</v>
      </c>
      <c r="G99" s="23"/>
      <c r="H99" s="23"/>
      <c r="I99" s="23"/>
      <c r="J99" s="23"/>
      <c r="K99" s="166"/>
      <c r="L99" s="152"/>
    </row>
    <row r="100" spans="1:12" s="162" customFormat="1" ht="42" customHeight="1">
      <c r="A100" s="165" t="s">
        <v>32</v>
      </c>
      <c r="B100" s="138" t="s">
        <v>66</v>
      </c>
      <c r="C100" s="31"/>
      <c r="D100" s="23">
        <f t="shared" si="7"/>
        <v>200</v>
      </c>
      <c r="E100" s="23">
        <v>200</v>
      </c>
      <c r="F100" s="23" t="s">
        <v>17</v>
      </c>
      <c r="G100" s="23"/>
      <c r="H100" s="23"/>
      <c r="I100" s="23"/>
      <c r="J100" s="23"/>
      <c r="K100" s="166"/>
      <c r="L100" s="152"/>
    </row>
    <row r="101" spans="1:11" ht="33.75" customHeight="1">
      <c r="A101" s="165" t="s">
        <v>67</v>
      </c>
      <c r="B101" s="138" t="s">
        <v>121</v>
      </c>
      <c r="C101" s="31"/>
      <c r="D101" s="23">
        <f t="shared" si="7"/>
        <v>0</v>
      </c>
      <c r="E101" s="23"/>
      <c r="F101" s="23" t="s">
        <v>17</v>
      </c>
      <c r="G101" s="23"/>
      <c r="H101" s="23"/>
      <c r="I101" s="23"/>
      <c r="J101" s="23"/>
      <c r="K101" s="166"/>
    </row>
    <row r="102" spans="1:12" s="162" customFormat="1" ht="29.25" customHeight="1">
      <c r="A102" s="160" t="s">
        <v>33</v>
      </c>
      <c r="B102" s="149" t="s">
        <v>374</v>
      </c>
      <c r="C102" s="163">
        <v>7431</v>
      </c>
      <c r="D102" s="164">
        <f>SUM(D103:D104)</f>
        <v>200</v>
      </c>
      <c r="E102" s="164">
        <f>SUM(E103:E104)</f>
        <v>200</v>
      </c>
      <c r="F102" s="161" t="s">
        <v>17</v>
      </c>
      <c r="G102" s="164">
        <f>SUM(G103:G104)</f>
        <v>0</v>
      </c>
      <c r="H102" s="164">
        <f>SUM(H103:H104)</f>
        <v>0</v>
      </c>
      <c r="I102" s="164">
        <f>SUM(I103:I104)</f>
        <v>0</v>
      </c>
      <c r="J102" s="164">
        <f>SUM(J103:J104)</f>
        <v>0</v>
      </c>
      <c r="K102" s="166"/>
      <c r="L102" s="152"/>
    </row>
    <row r="103" spans="1:11" ht="54.75" customHeight="1">
      <c r="A103" s="165" t="s">
        <v>34</v>
      </c>
      <c r="B103" s="143" t="s">
        <v>375</v>
      </c>
      <c r="C103" s="182"/>
      <c r="D103" s="23">
        <f>SUM(E103:F103)</f>
        <v>200</v>
      </c>
      <c r="E103" s="23">
        <v>200</v>
      </c>
      <c r="F103" s="23" t="s">
        <v>17</v>
      </c>
      <c r="G103" s="23"/>
      <c r="H103" s="23"/>
      <c r="I103" s="23"/>
      <c r="J103" s="23"/>
      <c r="K103" s="166"/>
    </row>
    <row r="104" spans="1:12" s="162" customFormat="1" ht="54">
      <c r="A104" s="165" t="s">
        <v>35</v>
      </c>
      <c r="B104" s="143" t="s">
        <v>376</v>
      </c>
      <c r="C104" s="182"/>
      <c r="D104" s="23">
        <f>SUM(E104:F104)</f>
        <v>0</v>
      </c>
      <c r="E104" s="23"/>
      <c r="F104" s="23" t="s">
        <v>17</v>
      </c>
      <c r="G104" s="180"/>
      <c r="H104" s="180"/>
      <c r="I104" s="180"/>
      <c r="J104" s="180"/>
      <c r="K104" s="166"/>
      <c r="L104" s="152"/>
    </row>
    <row r="105" spans="1:12" s="162" customFormat="1" ht="56.25" customHeight="1">
      <c r="A105" s="187" t="s">
        <v>36</v>
      </c>
      <c r="B105" s="137" t="s">
        <v>122</v>
      </c>
      <c r="C105" s="163">
        <v>7441</v>
      </c>
      <c r="D105" s="164">
        <f>SUM(D106:D107)</f>
        <v>0</v>
      </c>
      <c r="E105" s="164">
        <f>SUM(E106:E107)</f>
        <v>0</v>
      </c>
      <c r="F105" s="161" t="s">
        <v>17</v>
      </c>
      <c r="G105" s="164">
        <f>SUM(G106:G107)</f>
        <v>0</v>
      </c>
      <c r="H105" s="164">
        <f>SUM(H106:H107)</f>
        <v>0</v>
      </c>
      <c r="I105" s="164">
        <f>SUM(I106:I107)</f>
        <v>0</v>
      </c>
      <c r="J105" s="164">
        <f>SUM(J106:J107)</f>
        <v>0</v>
      </c>
      <c r="K105" s="166"/>
      <c r="L105" s="152"/>
    </row>
    <row r="106" spans="1:12" s="162" customFormat="1" ht="121.5" customHeight="1">
      <c r="A106" s="188" t="s">
        <v>37</v>
      </c>
      <c r="B106" s="138" t="s">
        <v>377</v>
      </c>
      <c r="C106" s="182"/>
      <c r="D106" s="23">
        <f>SUM(E106:F106)</f>
        <v>0</v>
      </c>
      <c r="E106" s="170"/>
      <c r="F106" s="23" t="s">
        <v>17</v>
      </c>
      <c r="G106" s="170"/>
      <c r="H106" s="170"/>
      <c r="I106" s="170"/>
      <c r="J106" s="170"/>
      <c r="K106" s="166"/>
      <c r="L106" s="152"/>
    </row>
    <row r="107" spans="1:12" s="162" customFormat="1" ht="121.5" customHeight="1">
      <c r="A107" s="30" t="s">
        <v>43</v>
      </c>
      <c r="B107" s="138" t="s">
        <v>378</v>
      </c>
      <c r="C107" s="189"/>
      <c r="D107" s="23">
        <f>SUM(E107:F107)</f>
        <v>0</v>
      </c>
      <c r="E107" s="170"/>
      <c r="F107" s="23" t="s">
        <v>17</v>
      </c>
      <c r="G107" s="190"/>
      <c r="H107" s="190"/>
      <c r="I107" s="190"/>
      <c r="J107" s="190"/>
      <c r="K107" s="166"/>
      <c r="L107" s="152"/>
    </row>
    <row r="108" spans="1:12" s="162" customFormat="1" ht="58.5" customHeight="1">
      <c r="A108" s="160" t="s">
        <v>38</v>
      </c>
      <c r="B108" s="137" t="s">
        <v>123</v>
      </c>
      <c r="C108" s="163">
        <v>7442</v>
      </c>
      <c r="D108" s="164">
        <f>SUM(D109:D110)</f>
        <v>0</v>
      </c>
      <c r="E108" s="161" t="s">
        <v>17</v>
      </c>
      <c r="F108" s="164">
        <f>SUM(F109:F110)</f>
        <v>0</v>
      </c>
      <c r="G108" s="161"/>
      <c r="H108" s="161"/>
      <c r="I108" s="161"/>
      <c r="J108" s="161"/>
      <c r="K108" s="166"/>
      <c r="L108" s="152"/>
    </row>
    <row r="109" spans="1:11" ht="134.25" customHeight="1">
      <c r="A109" s="165" t="s">
        <v>39</v>
      </c>
      <c r="B109" s="150" t="s">
        <v>379</v>
      </c>
      <c r="C109" s="182"/>
      <c r="D109" s="23">
        <f>SUM(E109:F109)</f>
        <v>0</v>
      </c>
      <c r="E109" s="23" t="s">
        <v>17</v>
      </c>
      <c r="F109" s="23">
        <v>0</v>
      </c>
      <c r="G109" s="23"/>
      <c r="H109" s="23"/>
      <c r="I109" s="23"/>
      <c r="J109" s="23"/>
      <c r="K109" s="166"/>
    </row>
    <row r="110" spans="1:12" s="162" customFormat="1" ht="135">
      <c r="A110" s="165" t="s">
        <v>40</v>
      </c>
      <c r="B110" s="143" t="s">
        <v>380</v>
      </c>
      <c r="C110" s="182"/>
      <c r="D110" s="23">
        <f>SUM(E110:F110)</f>
        <v>0</v>
      </c>
      <c r="E110" s="23" t="s">
        <v>17</v>
      </c>
      <c r="F110" s="23">
        <v>0</v>
      </c>
      <c r="G110" s="23"/>
      <c r="H110" s="23"/>
      <c r="I110" s="23"/>
      <c r="J110" s="23"/>
      <c r="K110" s="166"/>
      <c r="L110" s="152"/>
    </row>
    <row r="111" spans="1:12" s="162" customFormat="1" ht="42.75">
      <c r="A111" s="191" t="s">
        <v>9</v>
      </c>
      <c r="B111" s="137" t="s">
        <v>381</v>
      </c>
      <c r="C111" s="163">
        <v>7452</v>
      </c>
      <c r="D111" s="164">
        <f aca="true" t="shared" si="8" ref="D111:J111">SUM(D112:D114)</f>
        <v>0</v>
      </c>
      <c r="E111" s="164">
        <f t="shared" si="8"/>
        <v>0</v>
      </c>
      <c r="F111" s="164">
        <f t="shared" si="8"/>
        <v>0</v>
      </c>
      <c r="G111" s="164">
        <f t="shared" si="8"/>
        <v>0</v>
      </c>
      <c r="H111" s="164">
        <f t="shared" si="8"/>
        <v>0</v>
      </c>
      <c r="I111" s="164">
        <f t="shared" si="8"/>
        <v>0</v>
      </c>
      <c r="J111" s="164">
        <f t="shared" si="8"/>
        <v>0</v>
      </c>
      <c r="K111" s="166"/>
      <c r="L111" s="152"/>
    </row>
    <row r="112" spans="1:11" ht="37.5" customHeight="1">
      <c r="A112" s="165" t="s">
        <v>10</v>
      </c>
      <c r="B112" s="151" t="s">
        <v>382</v>
      </c>
      <c r="C112" s="182"/>
      <c r="D112" s="23">
        <f>SUM(E112:F112)</f>
        <v>0</v>
      </c>
      <c r="E112" s="23" t="s">
        <v>17</v>
      </c>
      <c r="F112" s="23">
        <v>0</v>
      </c>
      <c r="G112" s="23"/>
      <c r="H112" s="23"/>
      <c r="I112" s="23"/>
      <c r="J112" s="23"/>
      <c r="K112" s="166"/>
    </row>
    <row r="113" spans="1:11" ht="39.75" customHeight="1">
      <c r="A113" s="165" t="s">
        <v>11</v>
      </c>
      <c r="B113" s="151" t="s">
        <v>383</v>
      </c>
      <c r="C113" s="182"/>
      <c r="D113" s="23">
        <f>SUM(E113:F113)</f>
        <v>0</v>
      </c>
      <c r="E113" s="23" t="s">
        <v>17</v>
      </c>
      <c r="F113" s="23"/>
      <c r="G113" s="23"/>
      <c r="H113" s="23"/>
      <c r="I113" s="23"/>
      <c r="J113" s="23"/>
      <c r="K113" s="166"/>
    </row>
    <row r="114" spans="1:11" ht="42.75" customHeight="1">
      <c r="A114" s="165" t="s">
        <v>12</v>
      </c>
      <c r="B114" s="151" t="s">
        <v>384</v>
      </c>
      <c r="C114" s="182"/>
      <c r="D114" s="23">
        <f>SUM(E114:F114)</f>
        <v>0</v>
      </c>
      <c r="E114" s="192">
        <v>0</v>
      </c>
      <c r="F114" s="23">
        <v>0</v>
      </c>
      <c r="G114" s="23"/>
      <c r="H114" s="23"/>
      <c r="I114" s="23"/>
      <c r="J114" s="23"/>
      <c r="K114" s="166"/>
    </row>
    <row r="115" spans="2:13" ht="13.5">
      <c r="B115" s="157"/>
      <c r="D115" s="157"/>
      <c r="E115" s="157"/>
      <c r="F115" s="157"/>
      <c r="G115" s="157"/>
      <c r="H115" s="157"/>
      <c r="I115" s="157"/>
      <c r="J115" s="157"/>
      <c r="K115" s="157"/>
      <c r="M115" s="157"/>
    </row>
    <row r="116" spans="2:13" ht="13.5">
      <c r="B116" s="157"/>
      <c r="D116" s="157"/>
      <c r="E116" s="157"/>
      <c r="F116" s="157"/>
      <c r="G116" s="157"/>
      <c r="H116" s="157"/>
      <c r="I116" s="157"/>
      <c r="J116" s="157"/>
      <c r="K116" s="157"/>
      <c r="M116" s="157"/>
    </row>
    <row r="117" spans="2:13" ht="13.5">
      <c r="B117" s="157"/>
      <c r="D117" s="157"/>
      <c r="E117" s="157"/>
      <c r="F117" s="157"/>
      <c r="G117" s="157"/>
      <c r="H117" s="157"/>
      <c r="I117" s="157"/>
      <c r="J117" s="157"/>
      <c r="K117" s="157"/>
      <c r="M117" s="157"/>
    </row>
    <row r="118" spans="2:13" ht="13.5">
      <c r="B118" s="157"/>
      <c r="D118" s="157"/>
      <c r="E118" s="157"/>
      <c r="F118" s="157"/>
      <c r="G118" s="157"/>
      <c r="H118" s="157"/>
      <c r="I118" s="157"/>
      <c r="J118" s="157"/>
      <c r="K118" s="157"/>
      <c r="M118" s="157"/>
    </row>
    <row r="119" spans="2:13" ht="13.5">
      <c r="B119" s="157"/>
      <c r="D119" s="157"/>
      <c r="E119" s="157"/>
      <c r="F119" s="157"/>
      <c r="G119" s="157"/>
      <c r="H119" s="157"/>
      <c r="I119" s="157"/>
      <c r="J119" s="157"/>
      <c r="K119" s="157"/>
      <c r="M119" s="157"/>
    </row>
    <row r="120" spans="2:13" ht="13.5">
      <c r="B120" s="157"/>
      <c r="D120" s="157"/>
      <c r="E120" s="157"/>
      <c r="F120" s="157"/>
      <c r="G120" s="157"/>
      <c r="H120" s="157"/>
      <c r="I120" s="157"/>
      <c r="J120" s="157"/>
      <c r="K120" s="157"/>
      <c r="M120" s="157"/>
    </row>
    <row r="121" spans="2:13" ht="13.5">
      <c r="B121" s="157"/>
      <c r="D121" s="157"/>
      <c r="E121" s="157"/>
      <c r="F121" s="157"/>
      <c r="G121" s="157"/>
      <c r="H121" s="157"/>
      <c r="I121" s="157"/>
      <c r="J121" s="157"/>
      <c r="K121" s="157"/>
      <c r="M121" s="157"/>
    </row>
    <row r="122" spans="2:13" ht="13.5">
      <c r="B122" s="157"/>
      <c r="D122" s="157"/>
      <c r="E122" s="157"/>
      <c r="F122" s="157"/>
      <c r="G122" s="157"/>
      <c r="H122" s="157"/>
      <c r="I122" s="157"/>
      <c r="J122" s="157"/>
      <c r="K122" s="157"/>
      <c r="M122" s="157"/>
    </row>
    <row r="123" spans="2:13" ht="13.5">
      <c r="B123" s="157"/>
      <c r="D123" s="157"/>
      <c r="E123" s="157"/>
      <c r="F123" s="157"/>
      <c r="G123" s="157"/>
      <c r="H123" s="157"/>
      <c r="I123" s="157"/>
      <c r="J123" s="157"/>
      <c r="K123" s="157"/>
      <c r="M123" s="157"/>
    </row>
    <row r="124" spans="2:13" ht="13.5">
      <c r="B124" s="157"/>
      <c r="D124" s="157"/>
      <c r="E124" s="157"/>
      <c r="F124" s="157"/>
      <c r="G124" s="157"/>
      <c r="H124" s="157"/>
      <c r="I124" s="157"/>
      <c r="J124" s="157"/>
      <c r="K124" s="157"/>
      <c r="M124" s="157"/>
    </row>
    <row r="125" spans="2:13" ht="13.5">
      <c r="B125" s="157"/>
      <c r="D125" s="157"/>
      <c r="E125" s="157"/>
      <c r="F125" s="157"/>
      <c r="G125" s="157"/>
      <c r="H125" s="157"/>
      <c r="I125" s="157"/>
      <c r="J125" s="157"/>
      <c r="K125" s="157"/>
      <c r="M125" s="157"/>
    </row>
    <row r="126" spans="2:13" ht="13.5">
      <c r="B126" s="157"/>
      <c r="D126" s="157"/>
      <c r="E126" s="157"/>
      <c r="F126" s="157"/>
      <c r="G126" s="157"/>
      <c r="H126" s="157"/>
      <c r="I126" s="157"/>
      <c r="J126" s="157"/>
      <c r="K126" s="157"/>
      <c r="M126" s="157"/>
    </row>
    <row r="127" spans="2:13" ht="13.5">
      <c r="B127" s="157"/>
      <c r="D127" s="157"/>
      <c r="E127" s="157"/>
      <c r="F127" s="157"/>
      <c r="G127" s="157"/>
      <c r="H127" s="157"/>
      <c r="I127" s="157"/>
      <c r="J127" s="157"/>
      <c r="K127" s="157"/>
      <c r="M127" s="157"/>
    </row>
    <row r="128" spans="2:13" ht="13.5">
      <c r="B128" s="157"/>
      <c r="D128" s="157"/>
      <c r="E128" s="157"/>
      <c r="F128" s="157"/>
      <c r="G128" s="157"/>
      <c r="H128" s="157"/>
      <c r="I128" s="157"/>
      <c r="J128" s="157"/>
      <c r="K128" s="157"/>
      <c r="M128" s="157"/>
    </row>
    <row r="129" spans="2:13" ht="13.5">
      <c r="B129" s="157"/>
      <c r="D129" s="157"/>
      <c r="E129" s="157"/>
      <c r="F129" s="157"/>
      <c r="G129" s="157"/>
      <c r="H129" s="157"/>
      <c r="I129" s="157"/>
      <c r="J129" s="157"/>
      <c r="K129" s="157"/>
      <c r="M129" s="157"/>
    </row>
    <row r="130" spans="2:13" ht="13.5">
      <c r="B130" s="157"/>
      <c r="D130" s="157"/>
      <c r="E130" s="157"/>
      <c r="F130" s="157"/>
      <c r="G130" s="157"/>
      <c r="H130" s="157"/>
      <c r="I130" s="157"/>
      <c r="J130" s="157"/>
      <c r="K130" s="157"/>
      <c r="M130" s="157"/>
    </row>
    <row r="131" spans="2:13" ht="13.5">
      <c r="B131" s="157"/>
      <c r="D131" s="157"/>
      <c r="E131" s="157"/>
      <c r="F131" s="157"/>
      <c r="G131" s="157"/>
      <c r="H131" s="157"/>
      <c r="I131" s="157"/>
      <c r="J131" s="157"/>
      <c r="K131" s="157"/>
      <c r="M131" s="157"/>
    </row>
    <row r="132" spans="2:13" ht="13.5">
      <c r="B132" s="157"/>
      <c r="D132" s="157"/>
      <c r="E132" s="157"/>
      <c r="F132" s="157"/>
      <c r="G132" s="157"/>
      <c r="H132" s="157"/>
      <c r="I132" s="157"/>
      <c r="J132" s="157"/>
      <c r="K132" s="157"/>
      <c r="M132" s="157"/>
    </row>
    <row r="133" spans="2:13" ht="13.5">
      <c r="B133" s="157"/>
      <c r="D133" s="157"/>
      <c r="E133" s="157"/>
      <c r="F133" s="157"/>
      <c r="G133" s="157"/>
      <c r="H133" s="157"/>
      <c r="I133" s="157"/>
      <c r="J133" s="157"/>
      <c r="K133" s="157"/>
      <c r="M133" s="157"/>
    </row>
    <row r="134" spans="2:13" ht="13.5">
      <c r="B134" s="157"/>
      <c r="D134" s="157"/>
      <c r="E134" s="157"/>
      <c r="F134" s="157"/>
      <c r="G134" s="157"/>
      <c r="H134" s="157"/>
      <c r="I134" s="157"/>
      <c r="J134" s="157"/>
      <c r="K134" s="157"/>
      <c r="M134" s="157"/>
    </row>
    <row r="135" spans="2:13" ht="13.5">
      <c r="B135" s="157"/>
      <c r="D135" s="157"/>
      <c r="E135" s="157"/>
      <c r="F135" s="157"/>
      <c r="G135" s="157"/>
      <c r="H135" s="157"/>
      <c r="I135" s="157"/>
      <c r="J135" s="157"/>
      <c r="K135" s="157"/>
      <c r="M135" s="157"/>
    </row>
    <row r="136" spans="2:13" ht="13.5">
      <c r="B136" s="157"/>
      <c r="D136" s="157"/>
      <c r="E136" s="157"/>
      <c r="F136" s="157"/>
      <c r="G136" s="157"/>
      <c r="H136" s="157"/>
      <c r="I136" s="157"/>
      <c r="J136" s="157"/>
      <c r="K136" s="157"/>
      <c r="M136" s="157"/>
    </row>
    <row r="137" spans="2:13" ht="13.5">
      <c r="B137" s="157"/>
      <c r="D137" s="157"/>
      <c r="E137" s="157"/>
      <c r="F137" s="157"/>
      <c r="G137" s="157"/>
      <c r="H137" s="157"/>
      <c r="I137" s="157"/>
      <c r="J137" s="157"/>
      <c r="K137" s="157"/>
      <c r="M137" s="157"/>
    </row>
    <row r="138" spans="2:13" ht="13.5">
      <c r="B138" s="157"/>
      <c r="D138" s="157"/>
      <c r="E138" s="157"/>
      <c r="F138" s="157"/>
      <c r="G138" s="157"/>
      <c r="H138" s="157"/>
      <c r="I138" s="157"/>
      <c r="J138" s="157"/>
      <c r="K138" s="157"/>
      <c r="M138" s="157"/>
    </row>
    <row r="139" spans="2:13" ht="13.5">
      <c r="B139" s="157"/>
      <c r="D139" s="157"/>
      <c r="E139" s="157"/>
      <c r="F139" s="157"/>
      <c r="G139" s="157"/>
      <c r="H139" s="157"/>
      <c r="I139" s="157"/>
      <c r="J139" s="157"/>
      <c r="K139" s="157"/>
      <c r="M139" s="157"/>
    </row>
    <row r="140" spans="2:13" ht="13.5">
      <c r="B140" s="157"/>
      <c r="D140" s="157"/>
      <c r="E140" s="157"/>
      <c r="F140" s="157"/>
      <c r="G140" s="157"/>
      <c r="H140" s="157"/>
      <c r="I140" s="157"/>
      <c r="J140" s="157"/>
      <c r="K140" s="157"/>
      <c r="M140" s="157"/>
    </row>
    <row r="141" spans="2:13" ht="13.5">
      <c r="B141" s="157"/>
      <c r="D141" s="157"/>
      <c r="E141" s="157"/>
      <c r="F141" s="157"/>
      <c r="G141" s="157"/>
      <c r="H141" s="157"/>
      <c r="I141" s="157"/>
      <c r="J141" s="157"/>
      <c r="K141" s="157"/>
      <c r="M141" s="157"/>
    </row>
    <row r="142" spans="2:13" ht="13.5">
      <c r="B142" s="157"/>
      <c r="D142" s="157"/>
      <c r="E142" s="157"/>
      <c r="F142" s="157"/>
      <c r="G142" s="157"/>
      <c r="H142" s="157"/>
      <c r="I142" s="157"/>
      <c r="J142" s="157"/>
      <c r="K142" s="157"/>
      <c r="M142" s="157"/>
    </row>
    <row r="143" spans="2:13" ht="13.5">
      <c r="B143" s="157"/>
      <c r="D143" s="157"/>
      <c r="E143" s="157"/>
      <c r="F143" s="157"/>
      <c r="G143" s="157"/>
      <c r="H143" s="157"/>
      <c r="I143" s="157"/>
      <c r="J143" s="157"/>
      <c r="K143" s="157"/>
      <c r="M143" s="157"/>
    </row>
    <row r="144" spans="2:13" ht="13.5">
      <c r="B144" s="157"/>
      <c r="D144" s="157"/>
      <c r="E144" s="157"/>
      <c r="F144" s="157"/>
      <c r="G144" s="157"/>
      <c r="H144" s="157"/>
      <c r="I144" s="157"/>
      <c r="J144" s="157"/>
      <c r="K144" s="157"/>
      <c r="M144" s="157"/>
    </row>
    <row r="145" spans="2:13" ht="13.5">
      <c r="B145" s="157"/>
      <c r="D145" s="157"/>
      <c r="E145" s="157"/>
      <c r="F145" s="157"/>
      <c r="G145" s="157"/>
      <c r="H145" s="157"/>
      <c r="I145" s="157"/>
      <c r="J145" s="157"/>
      <c r="K145" s="157"/>
      <c r="M145" s="157"/>
    </row>
    <row r="146" spans="2:13" ht="13.5">
      <c r="B146" s="157"/>
      <c r="D146" s="157"/>
      <c r="E146" s="157"/>
      <c r="F146" s="157"/>
      <c r="G146" s="157"/>
      <c r="H146" s="157"/>
      <c r="I146" s="157"/>
      <c r="J146" s="157"/>
      <c r="K146" s="157"/>
      <c r="M146" s="157"/>
    </row>
    <row r="147" spans="2:13" ht="13.5">
      <c r="B147" s="157"/>
      <c r="D147" s="157"/>
      <c r="E147" s="157"/>
      <c r="F147" s="157"/>
      <c r="G147" s="157"/>
      <c r="H147" s="157"/>
      <c r="I147" s="157"/>
      <c r="J147" s="157"/>
      <c r="K147" s="157"/>
      <c r="M147" s="157"/>
    </row>
    <row r="148" spans="2:13" ht="13.5">
      <c r="B148" s="157"/>
      <c r="D148" s="157"/>
      <c r="E148" s="157"/>
      <c r="F148" s="157"/>
      <c r="G148" s="157"/>
      <c r="H148" s="157"/>
      <c r="I148" s="157"/>
      <c r="J148" s="157"/>
      <c r="K148" s="157"/>
      <c r="M148" s="157"/>
    </row>
    <row r="149" spans="2:13" ht="13.5">
      <c r="B149" s="157"/>
      <c r="D149" s="157"/>
      <c r="E149" s="157"/>
      <c r="F149" s="157"/>
      <c r="G149" s="157"/>
      <c r="H149" s="157"/>
      <c r="I149" s="157"/>
      <c r="J149" s="157"/>
      <c r="K149" s="157"/>
      <c r="M149" s="157"/>
    </row>
    <row r="150" spans="2:13" ht="13.5">
      <c r="B150" s="157"/>
      <c r="D150" s="157"/>
      <c r="E150" s="157"/>
      <c r="F150" s="157"/>
      <c r="G150" s="157"/>
      <c r="H150" s="157"/>
      <c r="I150" s="157"/>
      <c r="J150" s="157"/>
      <c r="K150" s="157"/>
      <c r="M150" s="157"/>
    </row>
    <row r="151" spans="2:13" ht="13.5">
      <c r="B151" s="157"/>
      <c r="D151" s="157"/>
      <c r="E151" s="157"/>
      <c r="F151" s="157"/>
      <c r="G151" s="157"/>
      <c r="H151" s="157"/>
      <c r="I151" s="157"/>
      <c r="J151" s="157"/>
      <c r="K151" s="157"/>
      <c r="M151" s="157"/>
    </row>
  </sheetData>
  <sheetProtection/>
  <protectedRanges>
    <protectedRange sqref="E47 G47:J47" name="Range7"/>
    <protectedRange sqref="E103:E104 E106:E107 F109:F110 G106:J107 F112:F113 G103:J104 L115 L104:L105 L107:L108 G113:J113 E114:J114 L101:L102" name="Range4"/>
    <protectedRange sqref="E37:E38 E41:E44 F49 G51:J51 E51 F53 G55:J55 E55 G41:J44 L28:L36 L38:L39 L42:L45 L56 G37:J38" name="Range2"/>
    <protectedRange sqref="E11:E13 E15 L19:L25 G15:K15 L12:L14 G11:J13 K8:K14 K16:K114" name="Range1"/>
    <protectedRange sqref="G57:J60 E57:E60 G70:J73 G75:J77 F66 E68 E70:E73 E75:E77 L58:L60 G68:J68 L76:L78 L69 L71:L74 F62:F63" name="Range3"/>
    <protectedRange sqref="L26:L27" name="Range6"/>
    <protectedRange sqref="B1 F1" name="Range8"/>
    <protectedRange sqref="E19" name="Range1_1"/>
    <protectedRange sqref="E18 E20:E35" name="Range3_1"/>
    <protectedRange sqref="E80:E85 G80:J85 G87:J101 E87:E101" name="Range3_2"/>
  </protectedRanges>
  <mergeCells count="11">
    <mergeCell ref="D5:D6"/>
    <mergeCell ref="A2:F2"/>
    <mergeCell ref="B1:F1"/>
    <mergeCell ref="A4:A6"/>
    <mergeCell ref="I3:J3"/>
    <mergeCell ref="D4:F4"/>
    <mergeCell ref="G4:J4"/>
    <mergeCell ref="G5:J5"/>
    <mergeCell ref="E5:F5"/>
    <mergeCell ref="B4:B6"/>
    <mergeCell ref="C4:C6"/>
  </mergeCells>
  <printOptions/>
  <pageMargins left="0" right="0" top="0" bottom="0"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IU520"/>
  <sheetViews>
    <sheetView zoomScalePageLayoutView="0" workbookViewId="0" topLeftCell="A1">
      <selection activeCell="M10" sqref="M10"/>
    </sheetView>
  </sheetViews>
  <sheetFormatPr defaultColWidth="9.140625" defaultRowHeight="12.75"/>
  <cols>
    <col min="1" max="1" width="6.28125" style="11" customWidth="1"/>
    <col min="2" max="2" width="4.8515625" style="104" customWidth="1"/>
    <col min="3" max="3" width="4.421875" style="105" customWidth="1"/>
    <col min="4" max="4" width="5.140625" style="106" customWidth="1"/>
    <col min="5" max="5" width="34.140625" style="100" customWidth="1"/>
    <col min="6" max="6" width="13.28125" style="40" customWidth="1"/>
    <col min="7" max="7" width="13.8515625" style="40" customWidth="1"/>
    <col min="8" max="8" width="14.140625" style="40" customWidth="1"/>
    <col min="9" max="9" width="9.421875" style="40" hidden="1" customWidth="1"/>
    <col min="10" max="10" width="10.00390625" style="40" hidden="1" customWidth="1"/>
    <col min="11" max="11" width="14.140625" style="40" hidden="1" customWidth="1"/>
    <col min="12" max="12" width="13.140625" style="40" hidden="1" customWidth="1"/>
    <col min="13" max="13" width="16.57421875" style="40" customWidth="1"/>
    <col min="14" max="14" width="12.421875" style="40" customWidth="1"/>
    <col min="15" max="15" width="12.57421875" style="40" customWidth="1"/>
    <col min="16" max="16384" width="9.140625" style="40" customWidth="1"/>
  </cols>
  <sheetData>
    <row r="1" spans="1:13" s="2" customFormat="1" ht="14.25">
      <c r="A1" s="18"/>
      <c r="B1" s="18"/>
      <c r="C1" s="18"/>
      <c r="D1" s="18"/>
      <c r="E1" s="18"/>
      <c r="F1" s="63"/>
      <c r="G1" s="18"/>
      <c r="H1" s="18"/>
      <c r="I1" s="18"/>
      <c r="J1" s="18"/>
      <c r="K1" s="18"/>
      <c r="L1" s="18"/>
      <c r="M1" s="18"/>
    </row>
    <row r="2" spans="1:13" s="2" customFormat="1" ht="17.25">
      <c r="A2" s="14"/>
      <c r="B2" s="14"/>
      <c r="C2" s="14"/>
      <c r="D2" s="14"/>
      <c r="E2" s="14"/>
      <c r="F2" s="347" t="s">
        <v>134</v>
      </c>
      <c r="G2" s="347"/>
      <c r="H2" s="15"/>
      <c r="I2" s="14"/>
      <c r="J2" s="14"/>
      <c r="K2" s="14"/>
      <c r="L2" s="14"/>
      <c r="M2" s="18"/>
    </row>
    <row r="3" spans="1:13" s="2" customFormat="1" ht="12.75" customHeight="1">
      <c r="A3" s="34"/>
      <c r="B3" s="34"/>
      <c r="C3" s="34"/>
      <c r="D3" s="34"/>
      <c r="E3" s="34"/>
      <c r="F3" s="34"/>
      <c r="G3" s="34"/>
      <c r="H3" s="34"/>
      <c r="I3" s="34"/>
      <c r="J3" s="34"/>
      <c r="K3" s="34"/>
      <c r="L3" s="34"/>
      <c r="M3" s="18"/>
    </row>
    <row r="4" spans="1:13" s="2" customFormat="1" ht="41.25" customHeight="1">
      <c r="A4" s="33"/>
      <c r="B4" s="33"/>
      <c r="C4" s="33"/>
      <c r="D4" s="33"/>
      <c r="E4" s="338" t="s">
        <v>135</v>
      </c>
      <c r="F4" s="338"/>
      <c r="G4" s="338"/>
      <c r="H4" s="338"/>
      <c r="I4" s="338"/>
      <c r="J4" s="338"/>
      <c r="K4" s="33"/>
      <c r="L4" s="33"/>
      <c r="M4" s="18"/>
    </row>
    <row r="5" spans="1:13" s="2" customFormat="1" ht="14.25">
      <c r="A5" s="35"/>
      <c r="B5" s="35"/>
      <c r="C5" s="35"/>
      <c r="D5" s="35"/>
      <c r="E5" s="35"/>
      <c r="F5" s="35"/>
      <c r="G5" s="35"/>
      <c r="H5" s="35"/>
      <c r="I5" s="35"/>
      <c r="J5" s="35"/>
      <c r="K5" s="35"/>
      <c r="L5" s="36"/>
      <c r="M5" s="18"/>
    </row>
    <row r="6" spans="1:13" ht="15.75" customHeight="1" thickBot="1">
      <c r="A6" s="13"/>
      <c r="B6" s="37"/>
      <c r="C6" s="38"/>
      <c r="D6" s="38"/>
      <c r="E6" s="39"/>
      <c r="F6" s="13"/>
      <c r="G6" s="13" t="s">
        <v>132</v>
      </c>
      <c r="L6" s="41"/>
      <c r="M6" s="41"/>
    </row>
    <row r="7" spans="1:13" ht="45.75" customHeight="1" thickBot="1">
      <c r="A7" s="344" t="s">
        <v>136</v>
      </c>
      <c r="B7" s="349" t="s">
        <v>137</v>
      </c>
      <c r="C7" s="352" t="s">
        <v>138</v>
      </c>
      <c r="D7" s="352" t="s">
        <v>139</v>
      </c>
      <c r="E7" s="341" t="s">
        <v>140</v>
      </c>
      <c r="F7" s="355" t="s">
        <v>127</v>
      </c>
      <c r="G7" s="339"/>
      <c r="H7" s="356"/>
      <c r="I7" s="339" t="s">
        <v>131</v>
      </c>
      <c r="J7" s="339"/>
      <c r="K7" s="339"/>
      <c r="L7" s="340"/>
      <c r="M7" s="41"/>
    </row>
    <row r="8" spans="1:13" s="65" customFormat="1" ht="26.25" customHeight="1">
      <c r="A8" s="345"/>
      <c r="B8" s="350"/>
      <c r="C8" s="353"/>
      <c r="D8" s="353"/>
      <c r="E8" s="342"/>
      <c r="F8" s="42" t="s">
        <v>141</v>
      </c>
      <c r="G8" s="359" t="s">
        <v>142</v>
      </c>
      <c r="H8" s="360"/>
      <c r="I8" s="357" t="s">
        <v>133</v>
      </c>
      <c r="J8" s="357"/>
      <c r="K8" s="357"/>
      <c r="L8" s="358"/>
      <c r="M8" s="64"/>
    </row>
    <row r="9" spans="1:13" s="66" customFormat="1" ht="42.75" customHeight="1" thickBot="1">
      <c r="A9" s="346"/>
      <c r="B9" s="351"/>
      <c r="C9" s="354"/>
      <c r="D9" s="354"/>
      <c r="E9" s="343"/>
      <c r="F9" s="43" t="s">
        <v>143</v>
      </c>
      <c r="G9" s="44" t="s">
        <v>144</v>
      </c>
      <c r="H9" s="44" t="s">
        <v>145</v>
      </c>
      <c r="I9" s="16">
        <v>1</v>
      </c>
      <c r="J9" s="45">
        <v>2</v>
      </c>
      <c r="K9" s="45">
        <v>3</v>
      </c>
      <c r="L9" s="46">
        <v>4</v>
      </c>
      <c r="M9" s="64"/>
    </row>
    <row r="10" spans="1:13" s="74" customFormat="1" ht="18" thickBot="1">
      <c r="A10" s="67">
        <v>1</v>
      </c>
      <c r="B10" s="68">
        <v>2</v>
      </c>
      <c r="C10" s="68">
        <v>3</v>
      </c>
      <c r="D10" s="69">
        <v>4</v>
      </c>
      <c r="E10" s="70">
        <v>5</v>
      </c>
      <c r="F10" s="71">
        <v>6</v>
      </c>
      <c r="G10" s="72">
        <v>7</v>
      </c>
      <c r="H10" s="72">
        <v>8</v>
      </c>
      <c r="I10" s="202">
        <v>9</v>
      </c>
      <c r="J10" s="72">
        <v>10</v>
      </c>
      <c r="K10" s="73">
        <v>11</v>
      </c>
      <c r="L10" s="71">
        <v>12</v>
      </c>
      <c r="M10" s="64"/>
    </row>
    <row r="11" spans="1:13" s="75" customFormat="1" ht="91.5" customHeight="1" thickBot="1">
      <c r="A11" s="117">
        <v>2000</v>
      </c>
      <c r="B11" s="118" t="s">
        <v>16</v>
      </c>
      <c r="C11" s="119" t="s">
        <v>17</v>
      </c>
      <c r="D11" s="120" t="s">
        <v>17</v>
      </c>
      <c r="E11" s="116" t="s">
        <v>146</v>
      </c>
      <c r="F11" s="9">
        <f aca="true" t="shared" si="0" ref="F11:L11">SUM(F12,F97,F116,F142,F216,F253,F295,F324,F390,F466,F508)</f>
        <v>2270268.5</v>
      </c>
      <c r="G11" s="9">
        <f t="shared" si="0"/>
        <v>2270268.5</v>
      </c>
      <c r="H11" s="209">
        <f t="shared" si="0"/>
        <v>0</v>
      </c>
      <c r="I11" s="203">
        <f t="shared" si="0"/>
        <v>0</v>
      </c>
      <c r="J11" s="197">
        <f t="shared" si="0"/>
        <v>0</v>
      </c>
      <c r="K11" s="9">
        <f t="shared" si="0"/>
        <v>0</v>
      </c>
      <c r="L11" s="9">
        <f t="shared" si="0"/>
        <v>0</v>
      </c>
      <c r="M11" s="64"/>
    </row>
    <row r="12" spans="1:15" s="77" customFormat="1" ht="69" customHeight="1">
      <c r="A12" s="121">
        <v>2100</v>
      </c>
      <c r="B12" s="115" t="s">
        <v>50</v>
      </c>
      <c r="C12" s="122" t="s">
        <v>44</v>
      </c>
      <c r="D12" s="123" t="s">
        <v>44</v>
      </c>
      <c r="E12" s="53" t="s">
        <v>147</v>
      </c>
      <c r="F12" s="3">
        <f aca="true" t="shared" si="1" ref="F12:L12">SUM(F14,F46,F50,F68,F71,F74,F86,F89)</f>
        <v>611692</v>
      </c>
      <c r="G12" s="3">
        <f t="shared" si="1"/>
        <v>608692</v>
      </c>
      <c r="H12" s="4">
        <f t="shared" si="1"/>
        <v>3000</v>
      </c>
      <c r="I12" s="204">
        <f t="shared" si="1"/>
        <v>0</v>
      </c>
      <c r="J12" s="76">
        <f t="shared" si="1"/>
        <v>0</v>
      </c>
      <c r="K12" s="3">
        <f t="shared" si="1"/>
        <v>0</v>
      </c>
      <c r="L12" s="3">
        <f t="shared" si="1"/>
        <v>0</v>
      </c>
      <c r="M12" s="25"/>
      <c r="N12" s="25"/>
      <c r="O12" s="25"/>
    </row>
    <row r="13" spans="1:15" ht="21.75" customHeight="1">
      <c r="A13" s="124"/>
      <c r="B13" s="114"/>
      <c r="C13" s="125"/>
      <c r="D13" s="126"/>
      <c r="E13" s="47" t="s">
        <v>125</v>
      </c>
      <c r="F13" s="5"/>
      <c r="G13" s="5"/>
      <c r="H13" s="6"/>
      <c r="I13" s="22"/>
      <c r="J13" s="26"/>
      <c r="K13" s="5"/>
      <c r="L13" s="5"/>
      <c r="M13" s="64"/>
      <c r="N13" s="64"/>
      <c r="O13" s="64"/>
    </row>
    <row r="14" spans="1:14" s="79" customFormat="1" ht="76.5" customHeight="1">
      <c r="A14" s="113">
        <v>2110</v>
      </c>
      <c r="B14" s="114" t="s">
        <v>50</v>
      </c>
      <c r="C14" s="30" t="s">
        <v>45</v>
      </c>
      <c r="D14" s="32" t="s">
        <v>44</v>
      </c>
      <c r="E14" s="47" t="s">
        <v>148</v>
      </c>
      <c r="F14" s="5">
        <f aca="true" t="shared" si="2" ref="F14:L14">SUM(F16)</f>
        <v>540840</v>
      </c>
      <c r="G14" s="5">
        <f t="shared" si="2"/>
        <v>537840</v>
      </c>
      <c r="H14" s="6">
        <f t="shared" si="2"/>
        <v>3000</v>
      </c>
      <c r="I14" s="22">
        <f t="shared" si="2"/>
        <v>0</v>
      </c>
      <c r="J14" s="26">
        <f t="shared" si="2"/>
        <v>0</v>
      </c>
      <c r="K14" s="5">
        <f t="shared" si="2"/>
        <v>0</v>
      </c>
      <c r="L14" s="5">
        <f t="shared" si="2"/>
        <v>0</v>
      </c>
      <c r="M14" s="64"/>
      <c r="N14" s="78"/>
    </row>
    <row r="15" spans="1:15" s="79" customFormat="1" ht="12" customHeight="1">
      <c r="A15" s="113"/>
      <c r="B15" s="114"/>
      <c r="C15" s="30"/>
      <c r="D15" s="32"/>
      <c r="E15" s="47" t="s">
        <v>126</v>
      </c>
      <c r="F15" s="5"/>
      <c r="G15" s="5"/>
      <c r="H15" s="6"/>
      <c r="I15" s="22"/>
      <c r="J15" s="26"/>
      <c r="K15" s="5"/>
      <c r="L15" s="5"/>
      <c r="M15" s="64"/>
      <c r="N15" s="64"/>
      <c r="O15" s="64"/>
    </row>
    <row r="16" spans="1:15" ht="27.75" customHeight="1">
      <c r="A16" s="127">
        <v>2111</v>
      </c>
      <c r="B16" s="128" t="s">
        <v>50</v>
      </c>
      <c r="C16" s="129" t="s">
        <v>45</v>
      </c>
      <c r="D16" s="130" t="s">
        <v>45</v>
      </c>
      <c r="E16" s="48" t="s">
        <v>149</v>
      </c>
      <c r="F16" s="27">
        <f>SUM(G16:H16)</f>
        <v>540840</v>
      </c>
      <c r="G16" s="27">
        <f>G17+G18+G19+G20+G21+G22+G23+G24+G25+G26+G27+G28+G29+G30+G31+G32+G33+G34+G35+G36+G37+G38+G39+G40+G41+G42+G43</f>
        <v>537840</v>
      </c>
      <c r="H16" s="210">
        <f>H40+H41+H42+H43</f>
        <v>3000</v>
      </c>
      <c r="I16" s="205">
        <f>I17+I18+I19+I20+I21+I22+I23+I24+I25+I26+I27+I28+I29+I30+I31+I32+I33+I34+I35+I36+I37+I38+I39+I40+I41+I42+I43</f>
        <v>0</v>
      </c>
      <c r="J16" s="27">
        <f>J17+J18+J19+J20+J21+J22+J23+J24+J25+J26+J27+J28+J29+J30+J31+J32+J33+J34+J35+J36+J37+J38+J39+J40+J41+J42+J43</f>
        <v>0</v>
      </c>
      <c r="K16" s="27">
        <f>K17+K18+K19+K20+K21+K22+K23+K24+K25+K26+K27+K28+K29+K30+K31+K32+K33+K34+K35+K36+K37+K38+K39+K40+K41+K42+K43</f>
        <v>0</v>
      </c>
      <c r="L16" s="27">
        <f>L17+L18+L19+L20+L21+L22+L23+L24+L25+L26+L27+L28+L29+L30+L31+L32+L33+L34+L35+L36+L37+L38+L39+L40+L41+L42+L43</f>
        <v>0</v>
      </c>
      <c r="M16" s="64"/>
      <c r="N16" s="64"/>
      <c r="O16" s="64"/>
    </row>
    <row r="17" spans="1:15" ht="19.5" customHeight="1">
      <c r="A17" s="31"/>
      <c r="B17" s="30"/>
      <c r="C17" s="30"/>
      <c r="D17" s="23"/>
      <c r="E17" s="80">
        <v>4111</v>
      </c>
      <c r="F17" s="5">
        <f>SUM(G17:H17)</f>
        <v>415000</v>
      </c>
      <c r="G17" s="5">
        <v>415000</v>
      </c>
      <c r="H17" s="6"/>
      <c r="I17" s="22"/>
      <c r="J17" s="26"/>
      <c r="K17" s="5"/>
      <c r="L17" s="5"/>
      <c r="M17" s="25"/>
      <c r="N17" s="25"/>
      <c r="O17" s="25"/>
    </row>
    <row r="18" spans="1:13" ht="19.5" customHeight="1">
      <c r="A18" s="31"/>
      <c r="B18" s="30"/>
      <c r="C18" s="30"/>
      <c r="D18" s="23"/>
      <c r="E18" s="80">
        <v>4112</v>
      </c>
      <c r="F18" s="5">
        <f aca="true" t="shared" si="3" ref="F18:F43">SUM(G18:H18)</f>
        <v>50000</v>
      </c>
      <c r="G18" s="5">
        <v>50000</v>
      </c>
      <c r="H18" s="6"/>
      <c r="I18" s="22"/>
      <c r="J18" s="26"/>
      <c r="K18" s="5"/>
      <c r="L18" s="5"/>
      <c r="M18" s="64"/>
    </row>
    <row r="19" spans="1:13" ht="19.5" customHeight="1">
      <c r="A19" s="31"/>
      <c r="B19" s="30"/>
      <c r="C19" s="30"/>
      <c r="D19" s="23"/>
      <c r="E19" s="80">
        <v>4212</v>
      </c>
      <c r="F19" s="5">
        <f t="shared" si="3"/>
        <v>10000</v>
      </c>
      <c r="G19" s="5">
        <v>10000</v>
      </c>
      <c r="H19" s="6"/>
      <c r="I19" s="22"/>
      <c r="J19" s="26"/>
      <c r="K19" s="5"/>
      <c r="L19" s="5"/>
      <c r="M19" s="64"/>
    </row>
    <row r="20" spans="1:13" ht="19.5" customHeight="1">
      <c r="A20" s="31"/>
      <c r="B20" s="30"/>
      <c r="C20" s="30"/>
      <c r="D20" s="23"/>
      <c r="E20" s="80">
        <v>4213</v>
      </c>
      <c r="F20" s="5">
        <f t="shared" si="3"/>
        <v>600</v>
      </c>
      <c r="G20" s="5">
        <v>600</v>
      </c>
      <c r="H20" s="6"/>
      <c r="I20" s="22"/>
      <c r="J20" s="26"/>
      <c r="K20" s="5"/>
      <c r="L20" s="5"/>
      <c r="M20" s="64"/>
    </row>
    <row r="21" spans="1:13" ht="19.5" customHeight="1">
      <c r="A21" s="31"/>
      <c r="B21" s="30"/>
      <c r="C21" s="30"/>
      <c r="D21" s="23"/>
      <c r="E21" s="80">
        <v>4214</v>
      </c>
      <c r="F21" s="5">
        <f t="shared" si="3"/>
        <v>2190</v>
      </c>
      <c r="G21" s="5">
        <v>2190</v>
      </c>
      <c r="H21" s="6"/>
      <c r="I21" s="22"/>
      <c r="J21" s="26"/>
      <c r="K21" s="5"/>
      <c r="L21" s="5"/>
      <c r="M21" s="64"/>
    </row>
    <row r="22" spans="1:13" ht="19.5" customHeight="1">
      <c r="A22" s="31"/>
      <c r="B22" s="30"/>
      <c r="C22" s="30"/>
      <c r="D22" s="23"/>
      <c r="E22" s="80">
        <v>4221</v>
      </c>
      <c r="F22" s="5">
        <f t="shared" si="3"/>
        <v>2000</v>
      </c>
      <c r="G22" s="5">
        <v>2000</v>
      </c>
      <c r="H22" s="6"/>
      <c r="I22" s="22"/>
      <c r="J22" s="26"/>
      <c r="K22" s="5"/>
      <c r="L22" s="5"/>
      <c r="M22" s="64"/>
    </row>
    <row r="23" spans="1:13" ht="19.5" customHeight="1">
      <c r="A23" s="31"/>
      <c r="B23" s="30"/>
      <c r="C23" s="30"/>
      <c r="D23" s="23"/>
      <c r="E23" s="80">
        <v>4231</v>
      </c>
      <c r="F23" s="5">
        <f t="shared" si="3"/>
        <v>200</v>
      </c>
      <c r="G23" s="5">
        <v>200</v>
      </c>
      <c r="H23" s="6"/>
      <c r="I23" s="22"/>
      <c r="J23" s="26"/>
      <c r="K23" s="5"/>
      <c r="L23" s="5"/>
      <c r="M23" s="64"/>
    </row>
    <row r="24" spans="1:13" ht="19.5" customHeight="1">
      <c r="A24" s="31"/>
      <c r="B24" s="30"/>
      <c r="C24" s="30"/>
      <c r="D24" s="23"/>
      <c r="E24" s="80">
        <v>4232</v>
      </c>
      <c r="F24" s="5">
        <f t="shared" si="3"/>
        <v>500</v>
      </c>
      <c r="G24" s="5">
        <v>500</v>
      </c>
      <c r="H24" s="6"/>
      <c r="I24" s="22"/>
      <c r="J24" s="26"/>
      <c r="K24" s="5"/>
      <c r="L24" s="5"/>
      <c r="M24" s="64"/>
    </row>
    <row r="25" spans="1:13" ht="19.5" customHeight="1">
      <c r="A25" s="31"/>
      <c r="B25" s="30"/>
      <c r="C25" s="30"/>
      <c r="D25" s="23"/>
      <c r="E25" s="80">
        <v>4233</v>
      </c>
      <c r="F25" s="5">
        <f t="shared" si="3"/>
        <v>1000</v>
      </c>
      <c r="G25" s="5">
        <v>1000</v>
      </c>
      <c r="H25" s="6"/>
      <c r="I25" s="22"/>
      <c r="J25" s="26"/>
      <c r="K25" s="5"/>
      <c r="L25" s="5"/>
      <c r="M25" s="64"/>
    </row>
    <row r="26" spans="1:13" ht="19.5" customHeight="1">
      <c r="A26" s="31"/>
      <c r="B26" s="30"/>
      <c r="C26" s="30"/>
      <c r="D26" s="23"/>
      <c r="E26" s="80">
        <v>4234</v>
      </c>
      <c r="F26" s="5">
        <f t="shared" si="3"/>
        <v>300</v>
      </c>
      <c r="G26" s="5">
        <v>300</v>
      </c>
      <c r="H26" s="6"/>
      <c r="I26" s="22"/>
      <c r="J26" s="26"/>
      <c r="K26" s="5"/>
      <c r="L26" s="5"/>
      <c r="M26" s="64"/>
    </row>
    <row r="27" spans="1:13" ht="19.5" customHeight="1">
      <c r="A27" s="31"/>
      <c r="B27" s="30"/>
      <c r="C27" s="30"/>
      <c r="D27" s="23"/>
      <c r="E27" s="80">
        <v>4237</v>
      </c>
      <c r="F27" s="5">
        <f t="shared" si="3"/>
        <v>5000</v>
      </c>
      <c r="G27" s="5">
        <v>5000</v>
      </c>
      <c r="H27" s="6"/>
      <c r="I27" s="22"/>
      <c r="J27" s="26"/>
      <c r="K27" s="5"/>
      <c r="L27" s="5"/>
      <c r="M27" s="64"/>
    </row>
    <row r="28" spans="1:13" ht="19.5" customHeight="1">
      <c r="A28" s="31"/>
      <c r="B28" s="30"/>
      <c r="C28" s="30"/>
      <c r="D28" s="23"/>
      <c r="E28" s="80">
        <v>4239</v>
      </c>
      <c r="F28" s="5">
        <f t="shared" si="3"/>
        <v>250</v>
      </c>
      <c r="G28" s="5">
        <v>250</v>
      </c>
      <c r="H28" s="6"/>
      <c r="I28" s="22"/>
      <c r="J28" s="26"/>
      <c r="K28" s="5"/>
      <c r="L28" s="5"/>
      <c r="M28" s="64"/>
    </row>
    <row r="29" spans="1:13" ht="19.5" customHeight="1">
      <c r="A29" s="31"/>
      <c r="B29" s="30"/>
      <c r="C29" s="30"/>
      <c r="D29" s="23"/>
      <c r="E29" s="80">
        <v>4241</v>
      </c>
      <c r="F29" s="5">
        <f t="shared" si="3"/>
        <v>500</v>
      </c>
      <c r="G29" s="5">
        <v>500</v>
      </c>
      <c r="H29" s="6"/>
      <c r="I29" s="22"/>
      <c r="J29" s="26"/>
      <c r="K29" s="5"/>
      <c r="L29" s="5"/>
      <c r="M29" s="64"/>
    </row>
    <row r="30" spans="1:13" ht="19.5" customHeight="1">
      <c r="A30" s="31"/>
      <c r="B30" s="30"/>
      <c r="C30" s="30"/>
      <c r="D30" s="23"/>
      <c r="E30" s="80">
        <v>4251</v>
      </c>
      <c r="F30" s="5">
        <f t="shared" si="3"/>
        <v>5000</v>
      </c>
      <c r="G30" s="5">
        <v>5000</v>
      </c>
      <c r="H30" s="6"/>
      <c r="I30" s="22"/>
      <c r="J30" s="26"/>
      <c r="K30" s="5"/>
      <c r="L30" s="5"/>
      <c r="M30" s="64"/>
    </row>
    <row r="31" spans="1:13" ht="19.5" customHeight="1">
      <c r="A31" s="31"/>
      <c r="B31" s="30"/>
      <c r="C31" s="30"/>
      <c r="D31" s="23"/>
      <c r="E31" s="80">
        <v>4252</v>
      </c>
      <c r="F31" s="5">
        <f t="shared" si="3"/>
        <v>10000</v>
      </c>
      <c r="G31" s="5">
        <v>10000</v>
      </c>
      <c r="H31" s="6"/>
      <c r="I31" s="22"/>
      <c r="J31" s="26"/>
      <c r="K31" s="5"/>
      <c r="L31" s="5"/>
      <c r="M31" s="64"/>
    </row>
    <row r="32" spans="1:13" ht="19.5" customHeight="1">
      <c r="A32" s="31"/>
      <c r="B32" s="30"/>
      <c r="C32" s="30"/>
      <c r="D32" s="23"/>
      <c r="E32" s="80">
        <v>4261</v>
      </c>
      <c r="F32" s="5">
        <f t="shared" si="3"/>
        <v>5000</v>
      </c>
      <c r="G32" s="5">
        <v>5000</v>
      </c>
      <c r="H32" s="6"/>
      <c r="I32" s="22"/>
      <c r="J32" s="26"/>
      <c r="K32" s="5"/>
      <c r="L32" s="5"/>
      <c r="M32" s="64"/>
    </row>
    <row r="33" spans="1:13" ht="19.5" customHeight="1">
      <c r="A33" s="31"/>
      <c r="B33" s="30"/>
      <c r="C33" s="30"/>
      <c r="D33" s="23"/>
      <c r="E33" s="80">
        <v>4264</v>
      </c>
      <c r="F33" s="5">
        <f t="shared" si="3"/>
        <v>17000</v>
      </c>
      <c r="G33" s="5">
        <v>17000</v>
      </c>
      <c r="H33" s="6"/>
      <c r="I33" s="22"/>
      <c r="J33" s="26"/>
      <c r="K33" s="5"/>
      <c r="L33" s="5"/>
      <c r="M33" s="64"/>
    </row>
    <row r="34" spans="1:13" ht="19.5" customHeight="1">
      <c r="A34" s="31"/>
      <c r="B34" s="30"/>
      <c r="C34" s="30"/>
      <c r="D34" s="23"/>
      <c r="E34" s="80">
        <v>4266</v>
      </c>
      <c r="F34" s="5">
        <f t="shared" si="3"/>
        <v>0</v>
      </c>
      <c r="G34" s="5">
        <v>0</v>
      </c>
      <c r="H34" s="81"/>
      <c r="I34" s="22"/>
      <c r="J34" s="26"/>
      <c r="K34" s="5"/>
      <c r="L34" s="5"/>
      <c r="M34" s="64"/>
    </row>
    <row r="35" spans="1:13" ht="19.5" customHeight="1">
      <c r="A35" s="31"/>
      <c r="B35" s="30"/>
      <c r="C35" s="30"/>
      <c r="D35" s="23"/>
      <c r="E35" s="80">
        <v>4267</v>
      </c>
      <c r="F35" s="5">
        <f t="shared" si="3"/>
        <v>3000</v>
      </c>
      <c r="G35" s="5">
        <v>3000</v>
      </c>
      <c r="H35" s="81"/>
      <c r="I35" s="22"/>
      <c r="J35" s="26"/>
      <c r="K35" s="5"/>
      <c r="L35" s="5"/>
      <c r="M35" s="64"/>
    </row>
    <row r="36" spans="1:13" ht="19.5" customHeight="1">
      <c r="A36" s="31"/>
      <c r="B36" s="30"/>
      <c r="C36" s="30"/>
      <c r="D36" s="23"/>
      <c r="E36" s="80">
        <v>4269</v>
      </c>
      <c r="F36" s="5">
        <f t="shared" si="3"/>
        <v>2500</v>
      </c>
      <c r="G36" s="5">
        <v>2500</v>
      </c>
      <c r="H36" s="81"/>
      <c r="I36" s="22"/>
      <c r="J36" s="26"/>
      <c r="K36" s="5"/>
      <c r="L36" s="5"/>
      <c r="M36" s="64"/>
    </row>
    <row r="37" spans="1:13" ht="19.5" customHeight="1">
      <c r="A37" s="31"/>
      <c r="B37" s="30"/>
      <c r="C37" s="30"/>
      <c r="D37" s="23"/>
      <c r="E37" s="80">
        <v>4211</v>
      </c>
      <c r="F37" s="5">
        <f t="shared" si="3"/>
        <v>0</v>
      </c>
      <c r="G37" s="5">
        <v>0</v>
      </c>
      <c r="H37" s="81"/>
      <c r="I37" s="22"/>
      <c r="J37" s="26"/>
      <c r="K37" s="5"/>
      <c r="L37" s="5"/>
      <c r="M37" s="64"/>
    </row>
    <row r="38" spans="1:13" ht="19.5" customHeight="1">
      <c r="A38" s="31"/>
      <c r="B38" s="30"/>
      <c r="C38" s="30"/>
      <c r="D38" s="23"/>
      <c r="E38" s="80">
        <v>4215</v>
      </c>
      <c r="F38" s="5">
        <f t="shared" si="3"/>
        <v>400</v>
      </c>
      <c r="G38" s="5">
        <v>400</v>
      </c>
      <c r="H38" s="81"/>
      <c r="I38" s="22"/>
      <c r="J38" s="26"/>
      <c r="K38" s="5"/>
      <c r="L38" s="5"/>
      <c r="M38" s="64"/>
    </row>
    <row r="39" spans="1:13" ht="19.5" customHeight="1">
      <c r="A39" s="31"/>
      <c r="B39" s="30"/>
      <c r="C39" s="30"/>
      <c r="D39" s="23"/>
      <c r="E39" s="80">
        <v>4823</v>
      </c>
      <c r="F39" s="5">
        <f t="shared" si="3"/>
        <v>400</v>
      </c>
      <c r="G39" s="5">
        <v>400</v>
      </c>
      <c r="H39" s="81"/>
      <c r="I39" s="22"/>
      <c r="J39" s="26"/>
      <c r="K39" s="5"/>
      <c r="L39" s="5"/>
      <c r="M39" s="64"/>
    </row>
    <row r="40" spans="1:13" ht="19.5" customHeight="1">
      <c r="A40" s="31"/>
      <c r="B40" s="30"/>
      <c r="C40" s="30"/>
      <c r="D40" s="23"/>
      <c r="E40" s="80">
        <v>4222</v>
      </c>
      <c r="F40" s="5">
        <f t="shared" si="3"/>
        <v>7000</v>
      </c>
      <c r="G40" s="5">
        <v>7000</v>
      </c>
      <c r="H40" s="81">
        <v>0</v>
      </c>
      <c r="I40" s="22"/>
      <c r="J40" s="26"/>
      <c r="K40" s="5"/>
      <c r="L40" s="5"/>
      <c r="M40" s="64"/>
    </row>
    <row r="41" spans="1:13" ht="19.5" customHeight="1">
      <c r="A41" s="31"/>
      <c r="B41" s="30"/>
      <c r="C41" s="30"/>
      <c r="D41" s="23"/>
      <c r="E41" s="80">
        <v>5121</v>
      </c>
      <c r="F41" s="5">
        <f t="shared" si="3"/>
        <v>3000</v>
      </c>
      <c r="G41" s="5">
        <v>0</v>
      </c>
      <c r="H41" s="81">
        <v>3000</v>
      </c>
      <c r="I41" s="22"/>
      <c r="J41" s="26"/>
      <c r="K41" s="5"/>
      <c r="L41" s="5"/>
      <c r="M41" s="64"/>
    </row>
    <row r="42" spans="1:13" ht="19.5" customHeight="1">
      <c r="A42" s="31"/>
      <c r="B42" s="30"/>
      <c r="C42" s="30"/>
      <c r="D42" s="23"/>
      <c r="E42" s="80">
        <v>5122</v>
      </c>
      <c r="F42" s="5">
        <f t="shared" si="3"/>
        <v>0</v>
      </c>
      <c r="G42" s="5">
        <v>0</v>
      </c>
      <c r="H42" s="81">
        <v>0</v>
      </c>
      <c r="I42" s="22"/>
      <c r="J42" s="26"/>
      <c r="K42" s="5"/>
      <c r="L42" s="5"/>
      <c r="M42" s="64"/>
    </row>
    <row r="43" spans="1:255" ht="19.5" customHeight="1">
      <c r="A43" s="23"/>
      <c r="B43" s="23"/>
      <c r="C43" s="23"/>
      <c r="D43" s="23"/>
      <c r="E43" s="80">
        <v>5129</v>
      </c>
      <c r="F43" s="5">
        <f t="shared" si="3"/>
        <v>0</v>
      </c>
      <c r="G43" s="5"/>
      <c r="H43" s="81">
        <v>0</v>
      </c>
      <c r="I43" s="22"/>
      <c r="J43" s="26"/>
      <c r="K43" s="5"/>
      <c r="L43" s="81"/>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row>
    <row r="44" spans="1:13" ht="30" customHeight="1">
      <c r="A44" s="31">
        <v>2112</v>
      </c>
      <c r="B44" s="30" t="s">
        <v>50</v>
      </c>
      <c r="C44" s="30" t="s">
        <v>45</v>
      </c>
      <c r="D44" s="30" t="s">
        <v>46</v>
      </c>
      <c r="E44" s="49" t="s">
        <v>150</v>
      </c>
      <c r="F44" s="5">
        <f>SUM(G44:H44)</f>
        <v>0</v>
      </c>
      <c r="G44" s="5"/>
      <c r="H44" s="81"/>
      <c r="I44" s="22"/>
      <c r="J44" s="26"/>
      <c r="K44" s="5"/>
      <c r="L44" s="5"/>
      <c r="M44" s="64"/>
    </row>
    <row r="45" spans="1:13" ht="18.75" customHeight="1" thickBot="1">
      <c r="A45" s="124">
        <v>2113</v>
      </c>
      <c r="B45" s="114" t="s">
        <v>50</v>
      </c>
      <c r="C45" s="125" t="s">
        <v>45</v>
      </c>
      <c r="D45" s="126" t="s">
        <v>41</v>
      </c>
      <c r="E45" s="50" t="s">
        <v>151</v>
      </c>
      <c r="F45" s="83">
        <f>SUM(G45:H45)</f>
        <v>0</v>
      </c>
      <c r="G45" s="83"/>
      <c r="H45" s="217"/>
      <c r="I45" s="206"/>
      <c r="J45" s="84"/>
      <c r="K45" s="83"/>
      <c r="L45" s="83"/>
      <c r="M45" s="64"/>
    </row>
    <row r="46" spans="1:13" ht="18.75" customHeight="1">
      <c r="A46" s="113">
        <v>2120</v>
      </c>
      <c r="B46" s="114" t="s">
        <v>50</v>
      </c>
      <c r="C46" s="30" t="s">
        <v>46</v>
      </c>
      <c r="D46" s="32" t="s">
        <v>44</v>
      </c>
      <c r="E46" s="51" t="s">
        <v>152</v>
      </c>
      <c r="F46" s="5">
        <f aca="true" t="shared" si="4" ref="F46:L46">SUM(F48:F49)</f>
        <v>0</v>
      </c>
      <c r="G46" s="5">
        <f t="shared" si="4"/>
        <v>0</v>
      </c>
      <c r="H46" s="81">
        <f t="shared" si="4"/>
        <v>0</v>
      </c>
      <c r="I46" s="22">
        <f t="shared" si="4"/>
        <v>0</v>
      </c>
      <c r="J46" s="26">
        <f t="shared" si="4"/>
        <v>0</v>
      </c>
      <c r="K46" s="5">
        <f t="shared" si="4"/>
        <v>0</v>
      </c>
      <c r="L46" s="5">
        <f t="shared" si="4"/>
        <v>0</v>
      </c>
      <c r="M46" s="64"/>
    </row>
    <row r="47" spans="1:13" s="79" customFormat="1" ht="12" customHeight="1">
      <c r="A47" s="113"/>
      <c r="B47" s="114"/>
      <c r="C47" s="30"/>
      <c r="D47" s="32"/>
      <c r="E47" s="51" t="s">
        <v>126</v>
      </c>
      <c r="F47" s="5"/>
      <c r="G47" s="5"/>
      <c r="H47" s="81"/>
      <c r="I47" s="22"/>
      <c r="J47" s="26"/>
      <c r="K47" s="5"/>
      <c r="L47" s="5"/>
      <c r="M47" s="64"/>
    </row>
    <row r="48" spans="1:13" ht="16.5" customHeight="1" thickBot="1">
      <c r="A48" s="113">
        <v>2121</v>
      </c>
      <c r="B48" s="114" t="s">
        <v>50</v>
      </c>
      <c r="C48" s="30" t="s">
        <v>46</v>
      </c>
      <c r="D48" s="32" t="s">
        <v>45</v>
      </c>
      <c r="E48" s="51" t="s">
        <v>153</v>
      </c>
      <c r="F48" s="7">
        <f>SUM(G48:H48)</f>
        <v>0</v>
      </c>
      <c r="G48" s="7"/>
      <c r="H48" s="212"/>
      <c r="I48" s="207"/>
      <c r="J48" s="85"/>
      <c r="K48" s="7"/>
      <c r="L48" s="7"/>
      <c r="M48" s="64"/>
    </row>
    <row r="49" spans="1:13" ht="35.25" customHeight="1" thickBot="1">
      <c r="A49" s="113">
        <v>2122</v>
      </c>
      <c r="B49" s="114" t="s">
        <v>50</v>
      </c>
      <c r="C49" s="30" t="s">
        <v>46</v>
      </c>
      <c r="D49" s="32" t="s">
        <v>46</v>
      </c>
      <c r="E49" s="51" t="s">
        <v>154</v>
      </c>
      <c r="F49" s="7">
        <f>SUM(G49:H49)</f>
        <v>0</v>
      </c>
      <c r="G49" s="7"/>
      <c r="H49" s="212"/>
      <c r="I49" s="207"/>
      <c r="J49" s="85"/>
      <c r="K49" s="7"/>
      <c r="L49" s="7"/>
      <c r="M49" s="64"/>
    </row>
    <row r="50" spans="1:13" ht="23.25" customHeight="1">
      <c r="A50" s="113">
        <v>2130</v>
      </c>
      <c r="B50" s="114" t="s">
        <v>50</v>
      </c>
      <c r="C50" s="30" t="s">
        <v>41</v>
      </c>
      <c r="D50" s="32" t="s">
        <v>44</v>
      </c>
      <c r="E50" s="51" t="s">
        <v>155</v>
      </c>
      <c r="F50" s="29">
        <f>SUM(F56,F53)</f>
        <v>9802</v>
      </c>
      <c r="G50" s="29">
        <f aca="true" t="shared" si="5" ref="G50:L50">SUM(G56,G53)</f>
        <v>9802</v>
      </c>
      <c r="H50" s="211">
        <f t="shared" si="5"/>
        <v>0</v>
      </c>
      <c r="I50" s="24">
        <f t="shared" si="5"/>
        <v>0</v>
      </c>
      <c r="J50" s="29">
        <f t="shared" si="5"/>
        <v>0</v>
      </c>
      <c r="K50" s="29">
        <f t="shared" si="5"/>
        <v>0</v>
      </c>
      <c r="L50" s="29">
        <f t="shared" si="5"/>
        <v>0</v>
      </c>
      <c r="M50" s="64"/>
    </row>
    <row r="51" spans="1:13" s="79" customFormat="1" ht="10.5" customHeight="1">
      <c r="A51" s="113"/>
      <c r="B51" s="114"/>
      <c r="C51" s="30"/>
      <c r="D51" s="32"/>
      <c r="E51" s="51" t="s">
        <v>126</v>
      </c>
      <c r="F51" s="5"/>
      <c r="G51" s="5"/>
      <c r="H51" s="81"/>
      <c r="I51" s="22"/>
      <c r="J51" s="26"/>
      <c r="K51" s="5"/>
      <c r="L51" s="5"/>
      <c r="M51" s="64"/>
    </row>
    <row r="52" spans="1:13" ht="31.5" customHeight="1" thickBot="1">
      <c r="A52" s="113">
        <v>2131</v>
      </c>
      <c r="B52" s="114" t="s">
        <v>50</v>
      </c>
      <c r="C52" s="30" t="s">
        <v>41</v>
      </c>
      <c r="D52" s="32" t="s">
        <v>45</v>
      </c>
      <c r="E52" s="51" t="s">
        <v>156</v>
      </c>
      <c r="F52" s="7">
        <f>SUM(G52:H52)</f>
        <v>0</v>
      </c>
      <c r="G52" s="7"/>
      <c r="H52" s="212"/>
      <c r="I52" s="208"/>
      <c r="J52" s="86"/>
      <c r="K52" s="86"/>
      <c r="L52" s="86"/>
      <c r="M52" s="64"/>
    </row>
    <row r="53" spans="1:13" ht="27" customHeight="1" thickBot="1">
      <c r="A53" s="113">
        <v>2132</v>
      </c>
      <c r="B53" s="114" t="s">
        <v>50</v>
      </c>
      <c r="C53" s="30">
        <v>3</v>
      </c>
      <c r="D53" s="32">
        <v>2</v>
      </c>
      <c r="E53" s="51" t="s">
        <v>157</v>
      </c>
      <c r="F53" s="7">
        <f>SUM(G53:H53)</f>
        <v>0</v>
      </c>
      <c r="G53" s="7">
        <f aca="true" t="shared" si="6" ref="G53:L53">G54+G55</f>
        <v>0</v>
      </c>
      <c r="H53" s="212">
        <f t="shared" si="6"/>
        <v>0</v>
      </c>
      <c r="I53" s="207">
        <f t="shared" si="6"/>
        <v>0</v>
      </c>
      <c r="J53" s="7">
        <f t="shared" si="6"/>
        <v>0</v>
      </c>
      <c r="K53" s="7">
        <f t="shared" si="6"/>
        <v>0</v>
      </c>
      <c r="L53" s="7">
        <f t="shared" si="6"/>
        <v>0</v>
      </c>
      <c r="M53" s="64"/>
    </row>
    <row r="54" spans="1:13" ht="27" customHeight="1" thickBot="1">
      <c r="A54" s="113"/>
      <c r="B54" s="114"/>
      <c r="C54" s="30"/>
      <c r="D54" s="32"/>
      <c r="E54" s="47">
        <v>4232</v>
      </c>
      <c r="F54" s="7">
        <f>SUM(G54:H54)</f>
        <v>0</v>
      </c>
      <c r="G54" s="27"/>
      <c r="H54" s="213"/>
      <c r="I54" s="205"/>
      <c r="J54" s="28"/>
      <c r="K54" s="27"/>
      <c r="L54" s="27"/>
      <c r="M54" s="64"/>
    </row>
    <row r="55" spans="1:13" ht="27" customHeight="1" thickBot="1">
      <c r="A55" s="113"/>
      <c r="B55" s="114"/>
      <c r="C55" s="30"/>
      <c r="D55" s="32"/>
      <c r="E55" s="47">
        <v>4239</v>
      </c>
      <c r="F55" s="7">
        <f>SUM(G55:H55)</f>
        <v>0</v>
      </c>
      <c r="G55" s="27"/>
      <c r="H55" s="213"/>
      <c r="I55" s="205"/>
      <c r="J55" s="28"/>
      <c r="K55" s="27"/>
      <c r="L55" s="27"/>
      <c r="M55" s="64"/>
    </row>
    <row r="56" spans="1:13" ht="24" customHeight="1" thickBot="1">
      <c r="A56" s="113">
        <v>2133</v>
      </c>
      <c r="B56" s="114" t="s">
        <v>50</v>
      </c>
      <c r="C56" s="30">
        <v>3</v>
      </c>
      <c r="D56" s="32">
        <v>3</v>
      </c>
      <c r="E56" s="51" t="s">
        <v>158</v>
      </c>
      <c r="F56" s="7">
        <f>SUM(G56:H56)</f>
        <v>9802</v>
      </c>
      <c r="G56" s="27">
        <f aca="true" t="shared" si="7" ref="G56:L56">SUM(G57:G66)</f>
        <v>9802</v>
      </c>
      <c r="H56" s="213">
        <f t="shared" si="7"/>
        <v>0</v>
      </c>
      <c r="I56" s="205">
        <f t="shared" si="7"/>
        <v>0</v>
      </c>
      <c r="J56" s="27">
        <f t="shared" si="7"/>
        <v>0</v>
      </c>
      <c r="K56" s="27">
        <f t="shared" si="7"/>
        <v>0</v>
      </c>
      <c r="L56" s="27">
        <f t="shared" si="7"/>
        <v>0</v>
      </c>
      <c r="M56" s="64"/>
    </row>
    <row r="57" spans="1:13" ht="24" customHeight="1" thickBot="1">
      <c r="A57" s="113"/>
      <c r="B57" s="114"/>
      <c r="C57" s="30"/>
      <c r="D57" s="32"/>
      <c r="E57" s="47">
        <v>4211</v>
      </c>
      <c r="F57" s="7">
        <f aca="true" t="shared" si="8" ref="F57:F64">SUM(G57:H57)</f>
        <v>0</v>
      </c>
      <c r="G57" s="27">
        <v>0</v>
      </c>
      <c r="H57" s="213"/>
      <c r="I57" s="205"/>
      <c r="J57" s="28"/>
      <c r="K57" s="27"/>
      <c r="L57" s="27"/>
      <c r="M57" s="64"/>
    </row>
    <row r="58" spans="1:13" ht="24" customHeight="1" thickBot="1">
      <c r="A58" s="113"/>
      <c r="B58" s="114"/>
      <c r="C58" s="30"/>
      <c r="D58" s="32"/>
      <c r="E58" s="47">
        <v>4232</v>
      </c>
      <c r="F58" s="7">
        <f t="shared" si="8"/>
        <v>3804</v>
      </c>
      <c r="G58" s="27">
        <v>3804</v>
      </c>
      <c r="H58" s="213"/>
      <c r="I58" s="205"/>
      <c r="J58" s="28"/>
      <c r="K58" s="27"/>
      <c r="L58" s="27"/>
      <c r="M58" s="64"/>
    </row>
    <row r="59" spans="1:13" ht="24" customHeight="1" thickBot="1">
      <c r="A59" s="113"/>
      <c r="B59" s="114"/>
      <c r="C59" s="30"/>
      <c r="D59" s="32"/>
      <c r="E59" s="47">
        <v>4234</v>
      </c>
      <c r="F59" s="7">
        <f t="shared" si="8"/>
        <v>0</v>
      </c>
      <c r="G59" s="27">
        <v>0</v>
      </c>
      <c r="H59" s="213"/>
      <c r="I59" s="205"/>
      <c r="J59" s="28"/>
      <c r="K59" s="27"/>
      <c r="L59" s="27"/>
      <c r="M59" s="64"/>
    </row>
    <row r="60" spans="1:13" ht="24" customHeight="1" thickBot="1">
      <c r="A60" s="113"/>
      <c r="B60" s="114"/>
      <c r="C60" s="30"/>
      <c r="D60" s="32"/>
      <c r="E60" s="47">
        <v>4239</v>
      </c>
      <c r="F60" s="7">
        <f t="shared" si="8"/>
        <v>2000</v>
      </c>
      <c r="G60" s="27">
        <v>2000</v>
      </c>
      <c r="H60" s="213"/>
      <c r="I60" s="205"/>
      <c r="J60" s="87"/>
      <c r="K60" s="87"/>
      <c r="L60" s="87"/>
      <c r="M60" s="64"/>
    </row>
    <row r="61" spans="1:13" ht="24" customHeight="1" thickBot="1">
      <c r="A61" s="113"/>
      <c r="B61" s="114"/>
      <c r="C61" s="30"/>
      <c r="D61" s="32"/>
      <c r="E61" s="47">
        <v>4111</v>
      </c>
      <c r="F61" s="7">
        <f t="shared" si="8"/>
        <v>3998</v>
      </c>
      <c r="G61" s="27">
        <v>3998</v>
      </c>
      <c r="H61" s="213"/>
      <c r="I61" s="205"/>
      <c r="J61" s="87"/>
      <c r="K61" s="87"/>
      <c r="L61" s="87"/>
      <c r="M61" s="64"/>
    </row>
    <row r="62" spans="1:13" ht="24" customHeight="1" thickBot="1">
      <c r="A62" s="113"/>
      <c r="B62" s="114"/>
      <c r="C62" s="30"/>
      <c r="D62" s="32"/>
      <c r="E62" s="47">
        <v>4261</v>
      </c>
      <c r="F62" s="7">
        <f t="shared" si="8"/>
        <v>0</v>
      </c>
      <c r="G62" s="27"/>
      <c r="H62" s="213"/>
      <c r="I62" s="205"/>
      <c r="J62" s="28"/>
      <c r="K62" s="27"/>
      <c r="L62" s="27"/>
      <c r="M62" s="64"/>
    </row>
    <row r="63" spans="1:13" ht="24" customHeight="1" thickBot="1">
      <c r="A63" s="113"/>
      <c r="B63" s="114"/>
      <c r="C63" s="30"/>
      <c r="D63" s="32"/>
      <c r="E63" s="47">
        <v>4269</v>
      </c>
      <c r="F63" s="7">
        <f t="shared" si="8"/>
        <v>0</v>
      </c>
      <c r="G63" s="27"/>
      <c r="H63" s="213"/>
      <c r="I63" s="205"/>
      <c r="J63" s="28"/>
      <c r="K63" s="27"/>
      <c r="L63" s="27"/>
      <c r="M63" s="64"/>
    </row>
    <row r="64" spans="1:13" ht="24" customHeight="1" thickBot="1">
      <c r="A64" s="113"/>
      <c r="B64" s="114"/>
      <c r="C64" s="30"/>
      <c r="D64" s="32"/>
      <c r="E64" s="47"/>
      <c r="F64" s="7">
        <f t="shared" si="8"/>
        <v>0</v>
      </c>
      <c r="G64" s="27"/>
      <c r="H64" s="213"/>
      <c r="I64" s="205"/>
      <c r="J64" s="28"/>
      <c r="K64" s="27"/>
      <c r="L64" s="27"/>
      <c r="M64" s="64"/>
    </row>
    <row r="65" spans="1:13" ht="24" customHeight="1" thickBot="1">
      <c r="A65" s="113"/>
      <c r="B65" s="114"/>
      <c r="C65" s="30"/>
      <c r="D65" s="32"/>
      <c r="E65" s="47"/>
      <c r="F65" s="7"/>
      <c r="G65" s="27"/>
      <c r="H65" s="213"/>
      <c r="I65" s="205"/>
      <c r="J65" s="28"/>
      <c r="K65" s="27"/>
      <c r="L65" s="27"/>
      <c r="M65" s="64"/>
    </row>
    <row r="66" spans="1:13" ht="24" customHeight="1" thickBot="1">
      <c r="A66" s="113"/>
      <c r="B66" s="114"/>
      <c r="C66" s="30"/>
      <c r="D66" s="32"/>
      <c r="E66" s="47"/>
      <c r="F66" s="7"/>
      <c r="G66" s="27"/>
      <c r="H66" s="213"/>
      <c r="I66" s="205"/>
      <c r="J66" s="28"/>
      <c r="K66" s="27"/>
      <c r="L66" s="27"/>
      <c r="M66" s="64"/>
    </row>
    <row r="67" spans="1:13" ht="20.25" customHeight="1">
      <c r="A67" s="113"/>
      <c r="B67" s="114"/>
      <c r="C67" s="30"/>
      <c r="D67" s="32"/>
      <c r="E67" s="47"/>
      <c r="F67" s="27"/>
      <c r="G67" s="5"/>
      <c r="H67" s="81"/>
      <c r="I67" s="22"/>
      <c r="J67" s="26"/>
      <c r="K67" s="5"/>
      <c r="L67" s="5"/>
      <c r="M67" s="64"/>
    </row>
    <row r="68" spans="1:13" ht="27.75" customHeight="1">
      <c r="A68" s="113">
        <v>2140</v>
      </c>
      <c r="B68" s="114" t="s">
        <v>50</v>
      </c>
      <c r="C68" s="30">
        <v>4</v>
      </c>
      <c r="D68" s="32">
        <v>0</v>
      </c>
      <c r="E68" s="51" t="s">
        <v>159</v>
      </c>
      <c r="F68" s="5">
        <f aca="true" t="shared" si="9" ref="F68:L68">SUM(F70)</f>
        <v>0</v>
      </c>
      <c r="G68" s="5">
        <f t="shared" si="9"/>
        <v>0</v>
      </c>
      <c r="H68" s="81">
        <f t="shared" si="9"/>
        <v>0</v>
      </c>
      <c r="I68" s="22">
        <f t="shared" si="9"/>
        <v>0</v>
      </c>
      <c r="J68" s="26">
        <f t="shared" si="9"/>
        <v>0</v>
      </c>
      <c r="K68" s="5">
        <f t="shared" si="9"/>
        <v>0</v>
      </c>
      <c r="L68" s="5">
        <f t="shared" si="9"/>
        <v>0</v>
      </c>
      <c r="M68" s="64"/>
    </row>
    <row r="69" spans="1:13" s="79" customFormat="1" ht="14.25" customHeight="1">
      <c r="A69" s="113"/>
      <c r="B69" s="114"/>
      <c r="C69" s="30"/>
      <c r="D69" s="32"/>
      <c r="E69" s="51" t="s">
        <v>126</v>
      </c>
      <c r="F69" s="5"/>
      <c r="G69" s="5"/>
      <c r="H69" s="81"/>
      <c r="I69" s="22"/>
      <c r="J69" s="26"/>
      <c r="K69" s="5"/>
      <c r="L69" s="5"/>
      <c r="M69" s="64"/>
    </row>
    <row r="70" spans="1:13" ht="24.75" customHeight="1" thickBot="1">
      <c r="A70" s="113">
        <v>2141</v>
      </c>
      <c r="B70" s="114" t="s">
        <v>50</v>
      </c>
      <c r="C70" s="30">
        <v>4</v>
      </c>
      <c r="D70" s="32">
        <v>1</v>
      </c>
      <c r="E70" s="51" t="s">
        <v>160</v>
      </c>
      <c r="F70" s="7">
        <f>SUM(G70:H70)</f>
        <v>0</v>
      </c>
      <c r="G70" s="7"/>
      <c r="H70" s="212"/>
      <c r="I70" s="207"/>
      <c r="J70" s="85"/>
      <c r="K70" s="7"/>
      <c r="L70" s="7"/>
      <c r="M70" s="64"/>
    </row>
    <row r="71" spans="1:13" ht="49.5" customHeight="1">
      <c r="A71" s="113">
        <v>2150</v>
      </c>
      <c r="B71" s="114" t="s">
        <v>50</v>
      </c>
      <c r="C71" s="30">
        <v>5</v>
      </c>
      <c r="D71" s="32">
        <v>0</v>
      </c>
      <c r="E71" s="51" t="s">
        <v>161</v>
      </c>
      <c r="F71" s="5">
        <f aca="true" t="shared" si="10" ref="F71:L71">SUM(F73)</f>
        <v>0</v>
      </c>
      <c r="G71" s="5">
        <f t="shared" si="10"/>
        <v>0</v>
      </c>
      <c r="H71" s="81">
        <f t="shared" si="10"/>
        <v>0</v>
      </c>
      <c r="I71" s="22">
        <f t="shared" si="10"/>
        <v>0</v>
      </c>
      <c r="J71" s="26">
        <f t="shared" si="10"/>
        <v>0</v>
      </c>
      <c r="K71" s="5">
        <f t="shared" si="10"/>
        <v>0</v>
      </c>
      <c r="L71" s="5">
        <f t="shared" si="10"/>
        <v>0</v>
      </c>
      <c r="M71" s="64"/>
    </row>
    <row r="72" spans="1:13" s="79" customFormat="1" ht="16.5" customHeight="1">
      <c r="A72" s="113"/>
      <c r="B72" s="114"/>
      <c r="C72" s="30"/>
      <c r="D72" s="32"/>
      <c r="E72" s="51" t="s">
        <v>126</v>
      </c>
      <c r="F72" s="5"/>
      <c r="G72" s="5"/>
      <c r="H72" s="81"/>
      <c r="I72" s="22"/>
      <c r="J72" s="26"/>
      <c r="K72" s="5"/>
      <c r="L72" s="5"/>
      <c r="M72" s="64"/>
    </row>
    <row r="73" spans="1:13" ht="52.5" customHeight="1" thickBot="1">
      <c r="A73" s="113">
        <v>2151</v>
      </c>
      <c r="B73" s="114" t="s">
        <v>50</v>
      </c>
      <c r="C73" s="30">
        <v>5</v>
      </c>
      <c r="D73" s="32">
        <v>1</v>
      </c>
      <c r="E73" s="51" t="s">
        <v>162</v>
      </c>
      <c r="F73" s="7">
        <f>SUM(G73:H73)</f>
        <v>0</v>
      </c>
      <c r="G73" s="7"/>
      <c r="H73" s="212"/>
      <c r="I73" s="207"/>
      <c r="J73" s="85"/>
      <c r="K73" s="7"/>
      <c r="L73" s="7"/>
      <c r="M73" s="64"/>
    </row>
    <row r="74" spans="1:13" ht="37.5" customHeight="1">
      <c r="A74" s="113">
        <v>2160</v>
      </c>
      <c r="B74" s="114" t="s">
        <v>50</v>
      </c>
      <c r="C74" s="30">
        <v>6</v>
      </c>
      <c r="D74" s="32">
        <v>0</v>
      </c>
      <c r="E74" s="51" t="s">
        <v>163</v>
      </c>
      <c r="F74" s="5">
        <f aca="true" t="shared" si="11" ref="F74:L74">SUM(F76)</f>
        <v>61050</v>
      </c>
      <c r="G74" s="5">
        <f t="shared" si="11"/>
        <v>61050</v>
      </c>
      <c r="H74" s="81">
        <f t="shared" si="11"/>
        <v>0</v>
      </c>
      <c r="I74" s="22">
        <f t="shared" si="11"/>
        <v>0</v>
      </c>
      <c r="J74" s="26">
        <f t="shared" si="11"/>
        <v>0</v>
      </c>
      <c r="K74" s="5">
        <f t="shared" si="11"/>
        <v>0</v>
      </c>
      <c r="L74" s="5">
        <f t="shared" si="11"/>
        <v>0</v>
      </c>
      <c r="M74" s="64"/>
    </row>
    <row r="75" spans="1:13" s="79" customFormat="1" ht="10.5" customHeight="1">
      <c r="A75" s="113"/>
      <c r="B75" s="114"/>
      <c r="C75" s="30"/>
      <c r="D75" s="32"/>
      <c r="E75" s="51" t="s">
        <v>126</v>
      </c>
      <c r="F75" s="5"/>
      <c r="G75" s="5"/>
      <c r="H75" s="81"/>
      <c r="I75" s="22"/>
      <c r="J75" s="26"/>
      <c r="K75" s="5"/>
      <c r="L75" s="5"/>
      <c r="M75" s="64"/>
    </row>
    <row r="76" spans="1:13" ht="39" customHeight="1">
      <c r="A76" s="127">
        <v>2161</v>
      </c>
      <c r="B76" s="128" t="s">
        <v>50</v>
      </c>
      <c r="C76" s="129">
        <v>6</v>
      </c>
      <c r="D76" s="130">
        <v>1</v>
      </c>
      <c r="E76" s="52" t="s">
        <v>164</v>
      </c>
      <c r="F76" s="27">
        <f>SUM(G76:H76)</f>
        <v>61050</v>
      </c>
      <c r="G76" s="27">
        <f aca="true" t="shared" si="12" ref="G76:L76">G77+G78+G79+G80+G81+G82+G83+G84+G85</f>
        <v>61050</v>
      </c>
      <c r="H76" s="213">
        <f t="shared" si="12"/>
        <v>0</v>
      </c>
      <c r="I76" s="205">
        <f t="shared" si="12"/>
        <v>0</v>
      </c>
      <c r="J76" s="27">
        <f t="shared" si="12"/>
        <v>0</v>
      </c>
      <c r="K76" s="27">
        <f t="shared" si="12"/>
        <v>0</v>
      </c>
      <c r="L76" s="27">
        <f t="shared" si="12"/>
        <v>0</v>
      </c>
      <c r="M76" s="64"/>
    </row>
    <row r="77" spans="1:13" ht="28.5" customHeight="1">
      <c r="A77" s="31"/>
      <c r="B77" s="30"/>
      <c r="C77" s="30"/>
      <c r="D77" s="30"/>
      <c r="E77" s="80">
        <v>4221</v>
      </c>
      <c r="F77" s="27">
        <f aca="true" t="shared" si="13" ref="F77:F85">SUM(G77:H77)</f>
        <v>4050</v>
      </c>
      <c r="G77" s="5">
        <v>4050</v>
      </c>
      <c r="H77" s="81"/>
      <c r="I77" s="22"/>
      <c r="J77" s="26"/>
      <c r="K77" s="5"/>
      <c r="L77" s="5"/>
      <c r="M77" s="64"/>
    </row>
    <row r="78" spans="1:13" ht="28.5" customHeight="1">
      <c r="A78" s="31"/>
      <c r="B78" s="30"/>
      <c r="C78" s="30"/>
      <c r="D78" s="30"/>
      <c r="E78" s="80">
        <v>4234</v>
      </c>
      <c r="F78" s="27">
        <f t="shared" si="13"/>
        <v>500</v>
      </c>
      <c r="G78" s="5">
        <v>500</v>
      </c>
      <c r="H78" s="81"/>
      <c r="I78" s="22"/>
      <c r="J78" s="26"/>
      <c r="K78" s="5"/>
      <c r="L78" s="5"/>
      <c r="M78" s="64"/>
    </row>
    <row r="79" spans="1:13" ht="28.5" customHeight="1">
      <c r="A79" s="31"/>
      <c r="B79" s="30"/>
      <c r="C79" s="30"/>
      <c r="D79" s="30"/>
      <c r="E79" s="80">
        <v>4239</v>
      </c>
      <c r="F79" s="27">
        <f t="shared" si="13"/>
        <v>6000</v>
      </c>
      <c r="G79" s="5">
        <v>6000</v>
      </c>
      <c r="H79" s="81"/>
      <c r="I79" s="22"/>
      <c r="J79" s="26"/>
      <c r="K79" s="5"/>
      <c r="L79" s="5"/>
      <c r="M79" s="64"/>
    </row>
    <row r="80" spans="1:13" ht="28.5" customHeight="1">
      <c r="A80" s="31"/>
      <c r="B80" s="30"/>
      <c r="C80" s="30"/>
      <c r="D80" s="30"/>
      <c r="E80" s="80">
        <v>4241</v>
      </c>
      <c r="F80" s="27">
        <f t="shared" si="13"/>
        <v>35000</v>
      </c>
      <c r="G80" s="5">
        <v>35000</v>
      </c>
      <c r="H80" s="81"/>
      <c r="I80" s="22"/>
      <c r="J80" s="26"/>
      <c r="K80" s="5"/>
      <c r="L80" s="5"/>
      <c r="M80" s="64"/>
    </row>
    <row r="81" spans="1:13" ht="28.5" customHeight="1">
      <c r="A81" s="31"/>
      <c r="B81" s="30"/>
      <c r="C81" s="30"/>
      <c r="D81" s="30"/>
      <c r="E81" s="80">
        <v>4269</v>
      </c>
      <c r="F81" s="27">
        <f t="shared" si="13"/>
        <v>3000</v>
      </c>
      <c r="G81" s="5">
        <v>3000</v>
      </c>
      <c r="H81" s="81"/>
      <c r="I81" s="22"/>
      <c r="J81" s="26"/>
      <c r="K81" s="5"/>
      <c r="L81" s="5"/>
      <c r="M81" s="64"/>
    </row>
    <row r="82" spans="1:13" ht="28.5" customHeight="1">
      <c r="A82" s="31"/>
      <c r="B82" s="30"/>
      <c r="C82" s="30"/>
      <c r="D82" s="30"/>
      <c r="E82" s="80">
        <v>4819</v>
      </c>
      <c r="F82" s="27">
        <f t="shared" si="13"/>
        <v>6000</v>
      </c>
      <c r="G82" s="5">
        <v>6000</v>
      </c>
      <c r="H82" s="81"/>
      <c r="I82" s="22"/>
      <c r="J82" s="26"/>
      <c r="K82" s="5"/>
      <c r="L82" s="5"/>
      <c r="M82" s="64"/>
    </row>
    <row r="83" spans="1:13" ht="28.5" customHeight="1">
      <c r="A83" s="31"/>
      <c r="B83" s="30"/>
      <c r="C83" s="30"/>
      <c r="D83" s="30"/>
      <c r="E83" s="80">
        <v>4823</v>
      </c>
      <c r="F83" s="27">
        <f t="shared" si="13"/>
        <v>4000</v>
      </c>
      <c r="G83" s="5">
        <v>4000</v>
      </c>
      <c r="H83" s="81"/>
      <c r="I83" s="22"/>
      <c r="J83" s="26"/>
      <c r="K83" s="5"/>
      <c r="L83" s="5"/>
      <c r="M83" s="64"/>
    </row>
    <row r="84" spans="1:13" ht="28.5" customHeight="1">
      <c r="A84" s="31"/>
      <c r="B84" s="30"/>
      <c r="C84" s="30"/>
      <c r="D84" s="30"/>
      <c r="E84" s="80">
        <v>4251</v>
      </c>
      <c r="F84" s="27">
        <f t="shared" si="13"/>
        <v>500</v>
      </c>
      <c r="G84" s="5">
        <v>500</v>
      </c>
      <c r="H84" s="81">
        <v>0</v>
      </c>
      <c r="I84" s="22"/>
      <c r="J84" s="26"/>
      <c r="K84" s="5"/>
      <c r="L84" s="5"/>
      <c r="M84" s="64"/>
    </row>
    <row r="85" spans="1:13" ht="28.5" customHeight="1">
      <c r="A85" s="31"/>
      <c r="B85" s="30"/>
      <c r="C85" s="30"/>
      <c r="D85" s="30"/>
      <c r="E85" s="80">
        <v>4639</v>
      </c>
      <c r="F85" s="27">
        <f t="shared" si="13"/>
        <v>2000</v>
      </c>
      <c r="G85" s="5">
        <v>2000</v>
      </c>
      <c r="H85" s="81">
        <v>0</v>
      </c>
      <c r="I85" s="22"/>
      <c r="J85" s="26"/>
      <c r="K85" s="5"/>
      <c r="L85" s="5"/>
      <c r="M85" s="64"/>
    </row>
    <row r="86" spans="1:13" ht="27">
      <c r="A86" s="113">
        <v>2170</v>
      </c>
      <c r="B86" s="114" t="s">
        <v>50</v>
      </c>
      <c r="C86" s="30">
        <v>7</v>
      </c>
      <c r="D86" s="32">
        <v>0</v>
      </c>
      <c r="E86" s="51" t="s">
        <v>165</v>
      </c>
      <c r="F86" s="5">
        <f aca="true" t="shared" si="14" ref="F86:L86">SUM(F88)</f>
        <v>0</v>
      </c>
      <c r="G86" s="5">
        <f t="shared" si="14"/>
        <v>0</v>
      </c>
      <c r="H86" s="81">
        <f t="shared" si="14"/>
        <v>0</v>
      </c>
      <c r="I86" s="22">
        <f t="shared" si="14"/>
        <v>0</v>
      </c>
      <c r="J86" s="26">
        <f t="shared" si="14"/>
        <v>0</v>
      </c>
      <c r="K86" s="5">
        <f t="shared" si="14"/>
        <v>0</v>
      </c>
      <c r="L86" s="5">
        <f t="shared" si="14"/>
        <v>0</v>
      </c>
      <c r="M86" s="64"/>
    </row>
    <row r="87" spans="1:13" s="79" customFormat="1" ht="14.25" customHeight="1">
      <c r="A87" s="113"/>
      <c r="B87" s="114"/>
      <c r="C87" s="30"/>
      <c r="D87" s="32"/>
      <c r="E87" s="51" t="s">
        <v>126</v>
      </c>
      <c r="F87" s="5"/>
      <c r="G87" s="5"/>
      <c r="H87" s="81"/>
      <c r="I87" s="22"/>
      <c r="J87" s="26"/>
      <c r="K87" s="5"/>
      <c r="L87" s="5"/>
      <c r="M87" s="64"/>
    </row>
    <row r="88" spans="1:13" ht="27.75" thickBot="1">
      <c r="A88" s="113">
        <v>2171</v>
      </c>
      <c r="B88" s="114" t="s">
        <v>50</v>
      </c>
      <c r="C88" s="30">
        <v>7</v>
      </c>
      <c r="D88" s="32">
        <v>1</v>
      </c>
      <c r="E88" s="51" t="s">
        <v>165</v>
      </c>
      <c r="F88" s="7">
        <f>SUM(G88:H88)</f>
        <v>0</v>
      </c>
      <c r="G88" s="7"/>
      <c r="H88" s="212"/>
      <c r="I88" s="207"/>
      <c r="J88" s="85"/>
      <c r="K88" s="7"/>
      <c r="L88" s="7"/>
      <c r="M88" s="64"/>
    </row>
    <row r="89" spans="1:13" ht="38.25" customHeight="1">
      <c r="A89" s="113">
        <v>2180</v>
      </c>
      <c r="B89" s="114" t="s">
        <v>50</v>
      </c>
      <c r="C89" s="30">
        <v>8</v>
      </c>
      <c r="D89" s="32">
        <v>0</v>
      </c>
      <c r="E89" s="51" t="s">
        <v>166</v>
      </c>
      <c r="F89" s="5">
        <f aca="true" t="shared" si="15" ref="F89:L89">SUM(F91)</f>
        <v>0</v>
      </c>
      <c r="G89" s="5">
        <f t="shared" si="15"/>
        <v>0</v>
      </c>
      <c r="H89" s="81">
        <f t="shared" si="15"/>
        <v>0</v>
      </c>
      <c r="I89" s="22">
        <f t="shared" si="15"/>
        <v>0</v>
      </c>
      <c r="J89" s="26">
        <f t="shared" si="15"/>
        <v>0</v>
      </c>
      <c r="K89" s="5">
        <f t="shared" si="15"/>
        <v>0</v>
      </c>
      <c r="L89" s="5">
        <f t="shared" si="15"/>
        <v>0</v>
      </c>
      <c r="M89" s="64"/>
    </row>
    <row r="90" spans="1:13" s="79" customFormat="1" ht="18.75" customHeight="1">
      <c r="A90" s="113"/>
      <c r="B90" s="114"/>
      <c r="C90" s="30"/>
      <c r="D90" s="32"/>
      <c r="E90" s="51" t="s">
        <v>126</v>
      </c>
      <c r="F90" s="5"/>
      <c r="G90" s="5"/>
      <c r="H90" s="81"/>
      <c r="I90" s="22"/>
      <c r="J90" s="26"/>
      <c r="K90" s="5"/>
      <c r="L90" s="5"/>
      <c r="M90" s="64"/>
    </row>
    <row r="91" spans="1:13" ht="43.5" customHeight="1">
      <c r="A91" s="113">
        <v>2181</v>
      </c>
      <c r="B91" s="114" t="s">
        <v>50</v>
      </c>
      <c r="C91" s="30">
        <v>8</v>
      </c>
      <c r="D91" s="32">
        <v>1</v>
      </c>
      <c r="E91" s="51" t="s">
        <v>166</v>
      </c>
      <c r="F91" s="5">
        <f aca="true" t="shared" si="16" ref="F91:L91">SUM(F93:F94)</f>
        <v>0</v>
      </c>
      <c r="G91" s="5">
        <f>SUM(G93:G94)</f>
        <v>0</v>
      </c>
      <c r="H91" s="81">
        <f t="shared" si="16"/>
        <v>0</v>
      </c>
      <c r="I91" s="22">
        <f t="shared" si="16"/>
        <v>0</v>
      </c>
      <c r="J91" s="26">
        <f t="shared" si="16"/>
        <v>0</v>
      </c>
      <c r="K91" s="5">
        <f t="shared" si="16"/>
        <v>0</v>
      </c>
      <c r="L91" s="5">
        <f t="shared" si="16"/>
        <v>0</v>
      </c>
      <c r="M91" s="64"/>
    </row>
    <row r="92" spans="1:13" ht="17.25">
      <c r="A92" s="113"/>
      <c r="B92" s="114"/>
      <c r="C92" s="30"/>
      <c r="D92" s="32"/>
      <c r="E92" s="50" t="s">
        <v>126</v>
      </c>
      <c r="F92" s="5"/>
      <c r="G92" s="5"/>
      <c r="H92" s="81"/>
      <c r="I92" s="22"/>
      <c r="J92" s="26"/>
      <c r="K92" s="5"/>
      <c r="L92" s="5"/>
      <c r="M92" s="64"/>
    </row>
    <row r="93" spans="1:13" ht="27.75" thickBot="1">
      <c r="A93" s="113">
        <v>2182</v>
      </c>
      <c r="B93" s="114" t="s">
        <v>50</v>
      </c>
      <c r="C93" s="30">
        <v>8</v>
      </c>
      <c r="D93" s="32">
        <v>1</v>
      </c>
      <c r="E93" s="50" t="s">
        <v>167</v>
      </c>
      <c r="F93" s="7">
        <f>SUM(G93:H93)</f>
        <v>0</v>
      </c>
      <c r="G93" s="7"/>
      <c r="H93" s="212"/>
      <c r="I93" s="207"/>
      <c r="J93" s="85"/>
      <c r="K93" s="7"/>
      <c r="L93" s="7"/>
      <c r="M93" s="64"/>
    </row>
    <row r="94" spans="1:13" ht="27.75" thickBot="1">
      <c r="A94" s="113">
        <v>2183</v>
      </c>
      <c r="B94" s="114" t="s">
        <v>50</v>
      </c>
      <c r="C94" s="30">
        <v>8</v>
      </c>
      <c r="D94" s="32">
        <v>1</v>
      </c>
      <c r="E94" s="50" t="s">
        <v>168</v>
      </c>
      <c r="F94" s="7">
        <f>SUM(G94:H94)</f>
        <v>0</v>
      </c>
      <c r="G94" s="7">
        <f aca="true" t="shared" si="17" ref="G94:L94">G95</f>
        <v>0</v>
      </c>
      <c r="H94" s="212">
        <f t="shared" si="17"/>
        <v>0</v>
      </c>
      <c r="I94" s="207">
        <f t="shared" si="17"/>
        <v>0</v>
      </c>
      <c r="J94" s="85">
        <f t="shared" si="17"/>
        <v>0</v>
      </c>
      <c r="K94" s="7">
        <f t="shared" si="17"/>
        <v>0</v>
      </c>
      <c r="L94" s="7">
        <f t="shared" si="17"/>
        <v>0</v>
      </c>
      <c r="M94" s="64"/>
    </row>
    <row r="95" spans="1:13" ht="41.25" thickBot="1">
      <c r="A95" s="113">
        <v>2184</v>
      </c>
      <c r="B95" s="114" t="s">
        <v>50</v>
      </c>
      <c r="C95" s="30">
        <v>8</v>
      </c>
      <c r="D95" s="32">
        <v>1</v>
      </c>
      <c r="E95" s="50" t="s">
        <v>169</v>
      </c>
      <c r="F95" s="7">
        <f>SUM(G95:H95)</f>
        <v>0</v>
      </c>
      <c r="G95" s="7"/>
      <c r="H95" s="212"/>
      <c r="I95" s="207"/>
      <c r="J95" s="85"/>
      <c r="K95" s="7"/>
      <c r="L95" s="7"/>
      <c r="M95" s="64"/>
    </row>
    <row r="96" spans="1:13" ht="17.25">
      <c r="A96" s="113">
        <v>2185</v>
      </c>
      <c r="B96" s="114" t="s">
        <v>50</v>
      </c>
      <c r="C96" s="30">
        <v>8</v>
      </c>
      <c r="D96" s="32">
        <v>1</v>
      </c>
      <c r="E96" s="88"/>
      <c r="F96" s="5"/>
      <c r="G96" s="5"/>
      <c r="H96" s="81"/>
      <c r="I96" s="22"/>
      <c r="J96" s="26"/>
      <c r="K96" s="5"/>
      <c r="L96" s="5"/>
      <c r="M96" s="64"/>
    </row>
    <row r="97" spans="1:13" s="77" customFormat="1" ht="50.25" customHeight="1">
      <c r="A97" s="107">
        <v>2200</v>
      </c>
      <c r="B97" s="115" t="s">
        <v>51</v>
      </c>
      <c r="C97" s="109">
        <v>0</v>
      </c>
      <c r="D97" s="110">
        <v>0</v>
      </c>
      <c r="E97" s="53" t="s">
        <v>170</v>
      </c>
      <c r="F97" s="111">
        <f aca="true" t="shared" si="18" ref="F97:L97">SUM(F99,F104,F107,F110,F113)</f>
        <v>4000</v>
      </c>
      <c r="G97" s="111">
        <f t="shared" si="18"/>
        <v>4000</v>
      </c>
      <c r="H97" s="218">
        <f t="shared" si="18"/>
        <v>0</v>
      </c>
      <c r="I97" s="214">
        <f t="shared" si="18"/>
        <v>0</v>
      </c>
      <c r="J97" s="112">
        <f t="shared" si="18"/>
        <v>0</v>
      </c>
      <c r="K97" s="111">
        <f t="shared" si="18"/>
        <v>0</v>
      </c>
      <c r="L97" s="111">
        <f t="shared" si="18"/>
        <v>0</v>
      </c>
      <c r="M97" s="64"/>
    </row>
    <row r="98" spans="1:13" ht="11.25" customHeight="1">
      <c r="A98" s="124"/>
      <c r="B98" s="114"/>
      <c r="C98" s="125"/>
      <c r="D98" s="126"/>
      <c r="E98" s="51" t="s">
        <v>125</v>
      </c>
      <c r="F98" s="12"/>
      <c r="G98" s="12"/>
      <c r="H98" s="219"/>
      <c r="I98" s="215"/>
      <c r="J98" s="90"/>
      <c r="K98" s="12"/>
      <c r="L98" s="12"/>
      <c r="M98" s="64"/>
    </row>
    <row r="99" spans="1:13" ht="21" customHeight="1">
      <c r="A99" s="113">
        <v>2210</v>
      </c>
      <c r="B99" s="114" t="s">
        <v>51</v>
      </c>
      <c r="C99" s="30">
        <v>1</v>
      </c>
      <c r="D99" s="32">
        <v>0</v>
      </c>
      <c r="E99" s="51" t="s">
        <v>171</v>
      </c>
      <c r="F99" s="5">
        <f aca="true" t="shared" si="19" ref="F99:L99">SUM(F101)</f>
        <v>4000</v>
      </c>
      <c r="G99" s="5">
        <f t="shared" si="19"/>
        <v>4000</v>
      </c>
      <c r="H99" s="81">
        <f t="shared" si="19"/>
        <v>0</v>
      </c>
      <c r="I99" s="22">
        <f t="shared" si="19"/>
        <v>0</v>
      </c>
      <c r="J99" s="26">
        <f t="shared" si="19"/>
        <v>0</v>
      </c>
      <c r="K99" s="5">
        <f t="shared" si="19"/>
        <v>0</v>
      </c>
      <c r="L99" s="5">
        <f t="shared" si="19"/>
        <v>0</v>
      </c>
      <c r="M99" s="64"/>
    </row>
    <row r="100" spans="1:13" s="79" customFormat="1" ht="10.5" customHeight="1">
      <c r="A100" s="113"/>
      <c r="B100" s="114"/>
      <c r="C100" s="30"/>
      <c r="D100" s="32"/>
      <c r="E100" s="51" t="s">
        <v>126</v>
      </c>
      <c r="F100" s="5"/>
      <c r="G100" s="5"/>
      <c r="H100" s="81"/>
      <c r="I100" s="22"/>
      <c r="J100" s="26"/>
      <c r="K100" s="5"/>
      <c r="L100" s="5"/>
      <c r="M100" s="64"/>
    </row>
    <row r="101" spans="1:13" ht="19.5" customHeight="1" thickBot="1">
      <c r="A101" s="113">
        <v>2211</v>
      </c>
      <c r="B101" s="114" t="s">
        <v>51</v>
      </c>
      <c r="C101" s="30">
        <v>1</v>
      </c>
      <c r="D101" s="32">
        <v>1</v>
      </c>
      <c r="E101" s="51" t="s">
        <v>172</v>
      </c>
      <c r="F101" s="7">
        <f>SUM(G101:H101)</f>
        <v>4000</v>
      </c>
      <c r="G101" s="7">
        <v>4000</v>
      </c>
      <c r="H101" s="212"/>
      <c r="I101" s="207"/>
      <c r="J101" s="86"/>
      <c r="K101" s="86"/>
      <c r="L101" s="86"/>
      <c r="M101" s="64"/>
    </row>
    <row r="102" spans="1:13" ht="19.5" customHeight="1" thickBot="1">
      <c r="A102" s="113"/>
      <c r="B102" s="114"/>
      <c r="C102" s="30"/>
      <c r="D102" s="32"/>
      <c r="E102" s="51">
        <v>4239</v>
      </c>
      <c r="F102" s="7">
        <f>SUM(G102:H102)</f>
        <v>2000</v>
      </c>
      <c r="G102" s="27">
        <v>2000</v>
      </c>
      <c r="H102" s="213"/>
      <c r="I102" s="205"/>
      <c r="J102" s="309"/>
      <c r="K102" s="87"/>
      <c r="L102" s="87"/>
      <c r="M102" s="64"/>
    </row>
    <row r="103" spans="1:13" ht="19.5" customHeight="1" thickBot="1">
      <c r="A103" s="113"/>
      <c r="B103" s="114"/>
      <c r="C103" s="30"/>
      <c r="D103" s="32"/>
      <c r="E103" s="51">
        <v>4269</v>
      </c>
      <c r="F103" s="7">
        <f>SUM(G103:H103)</f>
        <v>2000</v>
      </c>
      <c r="G103" s="27">
        <v>2000</v>
      </c>
      <c r="H103" s="213"/>
      <c r="I103" s="205"/>
      <c r="J103" s="309"/>
      <c r="K103" s="87"/>
      <c r="L103" s="87"/>
      <c r="M103" s="64"/>
    </row>
    <row r="104" spans="1:13" ht="17.25" customHeight="1">
      <c r="A104" s="113">
        <v>2220</v>
      </c>
      <c r="B104" s="114" t="s">
        <v>51</v>
      </c>
      <c r="C104" s="30">
        <v>2</v>
      </c>
      <c r="D104" s="32">
        <v>0</v>
      </c>
      <c r="E104" s="51" t="s">
        <v>173</v>
      </c>
      <c r="F104" s="5">
        <f aca="true" t="shared" si="20" ref="F104:L104">SUM(F106)</f>
        <v>0</v>
      </c>
      <c r="G104" s="5">
        <f t="shared" si="20"/>
        <v>0</v>
      </c>
      <c r="H104" s="81">
        <f t="shared" si="20"/>
        <v>0</v>
      </c>
      <c r="I104" s="22">
        <f t="shared" si="20"/>
        <v>0</v>
      </c>
      <c r="J104" s="26">
        <f t="shared" si="20"/>
        <v>0</v>
      </c>
      <c r="K104" s="5">
        <f t="shared" si="20"/>
        <v>0</v>
      </c>
      <c r="L104" s="5">
        <f t="shared" si="20"/>
        <v>0</v>
      </c>
      <c r="M104" s="64"/>
    </row>
    <row r="105" spans="1:13" s="79" customFormat="1" ht="10.5" customHeight="1">
      <c r="A105" s="113"/>
      <c r="B105" s="114"/>
      <c r="C105" s="30"/>
      <c r="D105" s="32"/>
      <c r="E105" s="51" t="s">
        <v>126</v>
      </c>
      <c r="F105" s="5"/>
      <c r="G105" s="5"/>
      <c r="H105" s="81"/>
      <c r="I105" s="22"/>
      <c r="J105" s="26"/>
      <c r="K105" s="5"/>
      <c r="L105" s="5"/>
      <c r="M105" s="64"/>
    </row>
    <row r="106" spans="1:13" ht="15.75" customHeight="1" thickBot="1">
      <c r="A106" s="113">
        <v>2221</v>
      </c>
      <c r="B106" s="114" t="s">
        <v>51</v>
      </c>
      <c r="C106" s="30">
        <v>2</v>
      </c>
      <c r="D106" s="32">
        <v>1</v>
      </c>
      <c r="E106" s="51" t="s">
        <v>174</v>
      </c>
      <c r="F106" s="7">
        <f>SUM(G106:H106)</f>
        <v>0</v>
      </c>
      <c r="G106" s="7"/>
      <c r="H106" s="212"/>
      <c r="I106" s="207"/>
      <c r="J106" s="85"/>
      <c r="K106" s="7"/>
      <c r="L106" s="7"/>
      <c r="M106" s="64"/>
    </row>
    <row r="107" spans="1:13" ht="17.25" customHeight="1">
      <c r="A107" s="113">
        <v>2230</v>
      </c>
      <c r="B107" s="114" t="s">
        <v>51</v>
      </c>
      <c r="C107" s="30">
        <v>3</v>
      </c>
      <c r="D107" s="32">
        <v>0</v>
      </c>
      <c r="E107" s="51" t="s">
        <v>175</v>
      </c>
      <c r="F107" s="5">
        <f aca="true" t="shared" si="21" ref="F107:L107">SUM(F109)</f>
        <v>0</v>
      </c>
      <c r="G107" s="5">
        <f t="shared" si="21"/>
        <v>0</v>
      </c>
      <c r="H107" s="81">
        <f t="shared" si="21"/>
        <v>0</v>
      </c>
      <c r="I107" s="22">
        <f t="shared" si="21"/>
        <v>0</v>
      </c>
      <c r="J107" s="26">
        <f t="shared" si="21"/>
        <v>0</v>
      </c>
      <c r="K107" s="5">
        <f t="shared" si="21"/>
        <v>0</v>
      </c>
      <c r="L107" s="5">
        <f t="shared" si="21"/>
        <v>0</v>
      </c>
      <c r="M107" s="64"/>
    </row>
    <row r="108" spans="1:13" s="79" customFormat="1" ht="14.25" customHeight="1">
      <c r="A108" s="113"/>
      <c r="B108" s="114"/>
      <c r="C108" s="30"/>
      <c r="D108" s="32"/>
      <c r="E108" s="51" t="s">
        <v>126</v>
      </c>
      <c r="F108" s="5"/>
      <c r="G108" s="5"/>
      <c r="H108" s="81"/>
      <c r="I108" s="22"/>
      <c r="J108" s="26"/>
      <c r="K108" s="5"/>
      <c r="L108" s="5"/>
      <c r="M108" s="64"/>
    </row>
    <row r="109" spans="1:13" ht="19.5" customHeight="1" thickBot="1">
      <c r="A109" s="113">
        <v>2231</v>
      </c>
      <c r="B109" s="114" t="s">
        <v>51</v>
      </c>
      <c r="C109" s="30">
        <v>3</v>
      </c>
      <c r="D109" s="32">
        <v>1</v>
      </c>
      <c r="E109" s="51" t="s">
        <v>176</v>
      </c>
      <c r="F109" s="7">
        <f>SUM(G109:H109)</f>
        <v>0</v>
      </c>
      <c r="G109" s="7"/>
      <c r="H109" s="212"/>
      <c r="I109" s="207"/>
      <c r="J109" s="85"/>
      <c r="K109" s="7"/>
      <c r="L109" s="7"/>
      <c r="M109" s="64"/>
    </row>
    <row r="110" spans="1:13" ht="38.25" customHeight="1">
      <c r="A110" s="113">
        <v>2240</v>
      </c>
      <c r="B110" s="114" t="s">
        <v>51</v>
      </c>
      <c r="C110" s="30">
        <v>4</v>
      </c>
      <c r="D110" s="32">
        <v>0</v>
      </c>
      <c r="E110" s="51" t="s">
        <v>177</v>
      </c>
      <c r="F110" s="5">
        <f aca="true" t="shared" si="22" ref="F110:L110">SUM(F112)</f>
        <v>0</v>
      </c>
      <c r="G110" s="5">
        <f t="shared" si="22"/>
        <v>0</v>
      </c>
      <c r="H110" s="81">
        <f t="shared" si="22"/>
        <v>0</v>
      </c>
      <c r="I110" s="22">
        <f t="shared" si="22"/>
        <v>0</v>
      </c>
      <c r="J110" s="26">
        <f t="shared" si="22"/>
        <v>0</v>
      </c>
      <c r="K110" s="5">
        <f t="shared" si="22"/>
        <v>0</v>
      </c>
      <c r="L110" s="5">
        <f t="shared" si="22"/>
        <v>0</v>
      </c>
      <c r="M110" s="64"/>
    </row>
    <row r="111" spans="1:13" s="79" customFormat="1" ht="15.75" customHeight="1">
      <c r="A111" s="113"/>
      <c r="B111" s="30"/>
      <c r="C111" s="30"/>
      <c r="D111" s="32"/>
      <c r="E111" s="51" t="s">
        <v>126</v>
      </c>
      <c r="F111" s="5"/>
      <c r="G111" s="5"/>
      <c r="H111" s="81"/>
      <c r="I111" s="22"/>
      <c r="J111" s="26"/>
      <c r="K111" s="5"/>
      <c r="L111" s="5"/>
      <c r="M111" s="64"/>
    </row>
    <row r="112" spans="1:13" ht="42.75" customHeight="1" thickBot="1">
      <c r="A112" s="113">
        <v>2241</v>
      </c>
      <c r="B112" s="114" t="s">
        <v>51</v>
      </c>
      <c r="C112" s="30">
        <v>4</v>
      </c>
      <c r="D112" s="32">
        <v>1</v>
      </c>
      <c r="E112" s="51" t="s">
        <v>177</v>
      </c>
      <c r="F112" s="7">
        <f>SUM(G112:H112)</f>
        <v>0</v>
      </c>
      <c r="G112" s="7"/>
      <c r="H112" s="212"/>
      <c r="I112" s="207"/>
      <c r="J112" s="85"/>
      <c r="K112" s="7"/>
      <c r="L112" s="7"/>
      <c r="M112" s="64"/>
    </row>
    <row r="113" spans="1:13" ht="27.75" customHeight="1">
      <c r="A113" s="113">
        <v>2250</v>
      </c>
      <c r="B113" s="114" t="s">
        <v>51</v>
      </c>
      <c r="C113" s="30">
        <v>5</v>
      </c>
      <c r="D113" s="32">
        <v>0</v>
      </c>
      <c r="E113" s="51" t="s">
        <v>178</v>
      </c>
      <c r="F113" s="5">
        <f aca="true" t="shared" si="23" ref="F113:L113">SUM(F115)</f>
        <v>0</v>
      </c>
      <c r="G113" s="5">
        <f t="shared" si="23"/>
        <v>0</v>
      </c>
      <c r="H113" s="81">
        <f t="shared" si="23"/>
        <v>0</v>
      </c>
      <c r="I113" s="22">
        <f t="shared" si="23"/>
        <v>0</v>
      </c>
      <c r="J113" s="26">
        <f t="shared" si="23"/>
        <v>0</v>
      </c>
      <c r="K113" s="5">
        <f t="shared" si="23"/>
        <v>0</v>
      </c>
      <c r="L113" s="5">
        <f t="shared" si="23"/>
        <v>0</v>
      </c>
      <c r="M113" s="64"/>
    </row>
    <row r="114" spans="1:13" s="79" customFormat="1" ht="13.5" customHeight="1">
      <c r="A114" s="113"/>
      <c r="B114" s="114"/>
      <c r="C114" s="30"/>
      <c r="D114" s="32"/>
      <c r="E114" s="51" t="s">
        <v>126</v>
      </c>
      <c r="F114" s="5"/>
      <c r="G114" s="5"/>
      <c r="H114" s="81"/>
      <c r="I114" s="22"/>
      <c r="J114" s="26"/>
      <c r="K114" s="5"/>
      <c r="L114" s="5"/>
      <c r="M114" s="64"/>
    </row>
    <row r="115" spans="1:13" ht="34.5" customHeight="1" thickBot="1">
      <c r="A115" s="113">
        <v>2251</v>
      </c>
      <c r="B115" s="30" t="s">
        <v>51</v>
      </c>
      <c r="C115" s="30">
        <v>5</v>
      </c>
      <c r="D115" s="32">
        <v>1</v>
      </c>
      <c r="E115" s="51" t="s">
        <v>178</v>
      </c>
      <c r="F115" s="7">
        <f>SUM(G115:H115)</f>
        <v>0</v>
      </c>
      <c r="G115" s="7"/>
      <c r="H115" s="212"/>
      <c r="I115" s="207"/>
      <c r="J115" s="85"/>
      <c r="K115" s="7"/>
      <c r="L115" s="7"/>
      <c r="M115" s="64"/>
    </row>
    <row r="116" spans="1:13" s="77" customFormat="1" ht="100.5" customHeight="1">
      <c r="A116" s="107">
        <v>2300</v>
      </c>
      <c r="B116" s="108" t="s">
        <v>52</v>
      </c>
      <c r="C116" s="109">
        <v>0</v>
      </c>
      <c r="D116" s="110">
        <v>0</v>
      </c>
      <c r="E116" s="54" t="s">
        <v>179</v>
      </c>
      <c r="F116" s="111">
        <f aca="true" t="shared" si="24" ref="F116:L116">SUM(F118,F123,F126,F130,F133,F136,F139)</f>
        <v>0</v>
      </c>
      <c r="G116" s="111">
        <f t="shared" si="24"/>
        <v>0</v>
      </c>
      <c r="H116" s="218">
        <f t="shared" si="24"/>
        <v>0</v>
      </c>
      <c r="I116" s="214">
        <f t="shared" si="24"/>
        <v>0</v>
      </c>
      <c r="J116" s="112">
        <f t="shared" si="24"/>
        <v>0</v>
      </c>
      <c r="K116" s="111">
        <f t="shared" si="24"/>
        <v>0</v>
      </c>
      <c r="L116" s="111">
        <f t="shared" si="24"/>
        <v>0</v>
      </c>
      <c r="M116" s="64"/>
    </row>
    <row r="117" spans="1:13" ht="13.5" customHeight="1">
      <c r="A117" s="124"/>
      <c r="B117" s="114"/>
      <c r="C117" s="125"/>
      <c r="D117" s="126"/>
      <c r="E117" s="51" t="s">
        <v>125</v>
      </c>
      <c r="F117" s="12"/>
      <c r="G117" s="12"/>
      <c r="H117" s="219"/>
      <c r="I117" s="215"/>
      <c r="J117" s="90"/>
      <c r="K117" s="12"/>
      <c r="L117" s="12"/>
      <c r="M117" s="64"/>
    </row>
    <row r="118" spans="1:13" ht="26.25" customHeight="1">
      <c r="A118" s="113">
        <v>2310</v>
      </c>
      <c r="B118" s="131" t="s">
        <v>52</v>
      </c>
      <c r="C118" s="30">
        <v>1</v>
      </c>
      <c r="D118" s="32">
        <v>0</v>
      </c>
      <c r="E118" s="51" t="s">
        <v>180</v>
      </c>
      <c r="F118" s="5">
        <f aca="true" t="shared" si="25" ref="F118:L118">SUM(F120:F122)</f>
        <v>0</v>
      </c>
      <c r="G118" s="5">
        <f t="shared" si="25"/>
        <v>0</v>
      </c>
      <c r="H118" s="81">
        <f t="shared" si="25"/>
        <v>0</v>
      </c>
      <c r="I118" s="22">
        <f t="shared" si="25"/>
        <v>0</v>
      </c>
      <c r="J118" s="26">
        <f t="shared" si="25"/>
        <v>0</v>
      </c>
      <c r="K118" s="5">
        <f t="shared" si="25"/>
        <v>0</v>
      </c>
      <c r="L118" s="5">
        <f t="shared" si="25"/>
        <v>0</v>
      </c>
      <c r="M118" s="64"/>
    </row>
    <row r="119" spans="1:13" s="79" customFormat="1" ht="12.75" customHeight="1">
      <c r="A119" s="113"/>
      <c r="B119" s="114"/>
      <c r="C119" s="30"/>
      <c r="D119" s="32"/>
      <c r="E119" s="51" t="s">
        <v>126</v>
      </c>
      <c r="F119" s="5"/>
      <c r="G119" s="5"/>
      <c r="H119" s="81"/>
      <c r="I119" s="22"/>
      <c r="J119" s="26"/>
      <c r="K119" s="5"/>
      <c r="L119" s="5"/>
      <c r="M119" s="64"/>
    </row>
    <row r="120" spans="1:13" ht="21.75" customHeight="1" thickBot="1">
      <c r="A120" s="113">
        <v>2311</v>
      </c>
      <c r="B120" s="131" t="s">
        <v>52</v>
      </c>
      <c r="C120" s="30">
        <v>1</v>
      </c>
      <c r="D120" s="32">
        <v>1</v>
      </c>
      <c r="E120" s="51" t="s">
        <v>181</v>
      </c>
      <c r="F120" s="7">
        <f>SUM(G120:H120)</f>
        <v>0</v>
      </c>
      <c r="G120" s="7"/>
      <c r="H120" s="212"/>
      <c r="I120" s="207"/>
      <c r="J120" s="85"/>
      <c r="K120" s="7"/>
      <c r="L120" s="7"/>
      <c r="M120" s="64"/>
    </row>
    <row r="121" spans="1:13" ht="18" thickBot="1">
      <c r="A121" s="113">
        <v>2312</v>
      </c>
      <c r="B121" s="131" t="s">
        <v>52</v>
      </c>
      <c r="C121" s="30">
        <v>1</v>
      </c>
      <c r="D121" s="32">
        <v>2</v>
      </c>
      <c r="E121" s="51" t="s">
        <v>182</v>
      </c>
      <c r="F121" s="7">
        <f>SUM(G121:H121)</f>
        <v>0</v>
      </c>
      <c r="G121" s="7"/>
      <c r="H121" s="212"/>
      <c r="I121" s="207"/>
      <c r="J121" s="85"/>
      <c r="K121" s="7"/>
      <c r="L121" s="7"/>
      <c r="M121" s="64"/>
    </row>
    <row r="122" spans="1:13" ht="18" thickBot="1">
      <c r="A122" s="113">
        <v>2313</v>
      </c>
      <c r="B122" s="131" t="s">
        <v>52</v>
      </c>
      <c r="C122" s="30">
        <v>1</v>
      </c>
      <c r="D122" s="32">
        <v>3</v>
      </c>
      <c r="E122" s="51" t="s">
        <v>183</v>
      </c>
      <c r="F122" s="7">
        <f>SUM(G122:H122)</f>
        <v>0</v>
      </c>
      <c r="G122" s="7"/>
      <c r="H122" s="212"/>
      <c r="I122" s="207"/>
      <c r="J122" s="85"/>
      <c r="K122" s="7"/>
      <c r="L122" s="7"/>
      <c r="M122" s="64"/>
    </row>
    <row r="123" spans="1:13" ht="19.5" customHeight="1">
      <c r="A123" s="113">
        <v>2320</v>
      </c>
      <c r="B123" s="131" t="s">
        <v>52</v>
      </c>
      <c r="C123" s="30">
        <v>2</v>
      </c>
      <c r="D123" s="32">
        <v>0</v>
      </c>
      <c r="E123" s="51" t="s">
        <v>184</v>
      </c>
      <c r="F123" s="5">
        <f aca="true" t="shared" si="26" ref="F123:L123">SUM(F125)</f>
        <v>0</v>
      </c>
      <c r="G123" s="5">
        <f t="shared" si="26"/>
        <v>0</v>
      </c>
      <c r="H123" s="81">
        <f t="shared" si="26"/>
        <v>0</v>
      </c>
      <c r="I123" s="22">
        <f t="shared" si="26"/>
        <v>0</v>
      </c>
      <c r="J123" s="26">
        <f t="shared" si="26"/>
        <v>0</v>
      </c>
      <c r="K123" s="5">
        <f t="shared" si="26"/>
        <v>0</v>
      </c>
      <c r="L123" s="5">
        <f t="shared" si="26"/>
        <v>0</v>
      </c>
      <c r="M123" s="64"/>
    </row>
    <row r="124" spans="1:13" s="79" customFormat="1" ht="14.25" customHeight="1">
      <c r="A124" s="113"/>
      <c r="B124" s="114"/>
      <c r="C124" s="30"/>
      <c r="D124" s="32"/>
      <c r="E124" s="51" t="s">
        <v>126</v>
      </c>
      <c r="F124" s="5"/>
      <c r="G124" s="5"/>
      <c r="H124" s="81"/>
      <c r="I124" s="22"/>
      <c r="J124" s="26"/>
      <c r="K124" s="5"/>
      <c r="L124" s="5"/>
      <c r="M124" s="64"/>
    </row>
    <row r="125" spans="1:13" ht="15.75" customHeight="1" thickBot="1">
      <c r="A125" s="113">
        <v>2321</v>
      </c>
      <c r="B125" s="131" t="s">
        <v>52</v>
      </c>
      <c r="C125" s="30">
        <v>2</v>
      </c>
      <c r="D125" s="32">
        <v>1</v>
      </c>
      <c r="E125" s="51" t="s">
        <v>185</v>
      </c>
      <c r="F125" s="7">
        <f>SUM(G125:H125)</f>
        <v>0</v>
      </c>
      <c r="G125" s="7"/>
      <c r="H125" s="212"/>
      <c r="I125" s="207"/>
      <c r="J125" s="85"/>
      <c r="K125" s="7"/>
      <c r="L125" s="7"/>
      <c r="M125" s="64"/>
    </row>
    <row r="126" spans="1:13" ht="26.25" customHeight="1">
      <c r="A126" s="113">
        <v>2330</v>
      </c>
      <c r="B126" s="131" t="s">
        <v>52</v>
      </c>
      <c r="C126" s="30">
        <v>3</v>
      </c>
      <c r="D126" s="32">
        <v>0</v>
      </c>
      <c r="E126" s="51" t="s">
        <v>186</v>
      </c>
      <c r="F126" s="5">
        <f aca="true" t="shared" si="27" ref="F126:L126">SUM(F128:F129)</f>
        <v>0</v>
      </c>
      <c r="G126" s="5">
        <f t="shared" si="27"/>
        <v>0</v>
      </c>
      <c r="H126" s="81">
        <f t="shared" si="27"/>
        <v>0</v>
      </c>
      <c r="I126" s="22">
        <f t="shared" si="27"/>
        <v>0</v>
      </c>
      <c r="J126" s="26">
        <f t="shared" si="27"/>
        <v>0</v>
      </c>
      <c r="K126" s="5">
        <f t="shared" si="27"/>
        <v>0</v>
      </c>
      <c r="L126" s="5">
        <f t="shared" si="27"/>
        <v>0</v>
      </c>
      <c r="M126" s="64"/>
    </row>
    <row r="127" spans="1:13" s="79" customFormat="1" ht="16.5" customHeight="1">
      <c r="A127" s="113"/>
      <c r="B127" s="114"/>
      <c r="C127" s="30"/>
      <c r="D127" s="32"/>
      <c r="E127" s="51" t="s">
        <v>126</v>
      </c>
      <c r="F127" s="5"/>
      <c r="G127" s="5"/>
      <c r="H127" s="81"/>
      <c r="I127" s="22"/>
      <c r="J127" s="26"/>
      <c r="K127" s="5"/>
      <c r="L127" s="5"/>
      <c r="M127" s="64"/>
    </row>
    <row r="128" spans="1:13" ht="20.25" customHeight="1" thickBot="1">
      <c r="A128" s="113">
        <v>2331</v>
      </c>
      <c r="B128" s="131" t="s">
        <v>52</v>
      </c>
      <c r="C128" s="30">
        <v>3</v>
      </c>
      <c r="D128" s="32">
        <v>1</v>
      </c>
      <c r="E128" s="51" t="s">
        <v>187</v>
      </c>
      <c r="F128" s="7">
        <f>SUM(G128:H128)</f>
        <v>0</v>
      </c>
      <c r="G128" s="7"/>
      <c r="H128" s="212"/>
      <c r="I128" s="207"/>
      <c r="J128" s="85"/>
      <c r="K128" s="7"/>
      <c r="L128" s="7"/>
      <c r="M128" s="64"/>
    </row>
    <row r="129" spans="1:13" ht="18" thickBot="1">
      <c r="A129" s="113">
        <v>2332</v>
      </c>
      <c r="B129" s="131" t="s">
        <v>52</v>
      </c>
      <c r="C129" s="30">
        <v>3</v>
      </c>
      <c r="D129" s="32">
        <v>2</v>
      </c>
      <c r="E129" s="51" t="s">
        <v>188</v>
      </c>
      <c r="F129" s="7">
        <f>SUM(G129:H129)</f>
        <v>0</v>
      </c>
      <c r="G129" s="7"/>
      <c r="H129" s="212"/>
      <c r="I129" s="207"/>
      <c r="J129" s="85"/>
      <c r="K129" s="7"/>
      <c r="L129" s="7"/>
      <c r="M129" s="64"/>
    </row>
    <row r="130" spans="1:13" ht="17.25">
      <c r="A130" s="113">
        <v>2340</v>
      </c>
      <c r="B130" s="131" t="s">
        <v>52</v>
      </c>
      <c r="C130" s="30">
        <v>4</v>
      </c>
      <c r="D130" s="32">
        <v>0</v>
      </c>
      <c r="E130" s="51" t="s">
        <v>189</v>
      </c>
      <c r="F130" s="5">
        <f aca="true" t="shared" si="28" ref="F130:L130">SUM(F132)</f>
        <v>0</v>
      </c>
      <c r="G130" s="5">
        <f t="shared" si="28"/>
        <v>0</v>
      </c>
      <c r="H130" s="81">
        <f t="shared" si="28"/>
        <v>0</v>
      </c>
      <c r="I130" s="22">
        <f t="shared" si="28"/>
        <v>0</v>
      </c>
      <c r="J130" s="26">
        <f t="shared" si="28"/>
        <v>0</v>
      </c>
      <c r="K130" s="5">
        <f t="shared" si="28"/>
        <v>0</v>
      </c>
      <c r="L130" s="5">
        <f t="shared" si="28"/>
        <v>0</v>
      </c>
      <c r="M130" s="64"/>
    </row>
    <row r="131" spans="1:13" s="79" customFormat="1" ht="14.25" customHeight="1">
      <c r="A131" s="113"/>
      <c r="B131" s="114"/>
      <c r="C131" s="30"/>
      <c r="D131" s="32"/>
      <c r="E131" s="51" t="s">
        <v>126</v>
      </c>
      <c r="F131" s="5"/>
      <c r="G131" s="5"/>
      <c r="H131" s="81"/>
      <c r="I131" s="22"/>
      <c r="J131" s="26"/>
      <c r="K131" s="5"/>
      <c r="L131" s="5"/>
      <c r="M131" s="64"/>
    </row>
    <row r="132" spans="1:13" ht="18" thickBot="1">
      <c r="A132" s="113">
        <v>2341</v>
      </c>
      <c r="B132" s="131" t="s">
        <v>52</v>
      </c>
      <c r="C132" s="30">
        <v>4</v>
      </c>
      <c r="D132" s="32">
        <v>1</v>
      </c>
      <c r="E132" s="51" t="s">
        <v>189</v>
      </c>
      <c r="F132" s="7">
        <f>SUM(G132:H132)</f>
        <v>0</v>
      </c>
      <c r="G132" s="7"/>
      <c r="H132" s="212"/>
      <c r="I132" s="207"/>
      <c r="J132" s="85"/>
      <c r="K132" s="7"/>
      <c r="L132" s="7"/>
      <c r="M132" s="64"/>
    </row>
    <row r="133" spans="1:13" ht="14.25" customHeight="1">
      <c r="A133" s="113">
        <v>2350</v>
      </c>
      <c r="B133" s="131" t="s">
        <v>52</v>
      </c>
      <c r="C133" s="30">
        <v>5</v>
      </c>
      <c r="D133" s="32">
        <v>0</v>
      </c>
      <c r="E133" s="51" t="s">
        <v>190</v>
      </c>
      <c r="F133" s="5">
        <f aca="true" t="shared" si="29" ref="F133:L133">SUM(F135)</f>
        <v>0</v>
      </c>
      <c r="G133" s="5">
        <f t="shared" si="29"/>
        <v>0</v>
      </c>
      <c r="H133" s="81">
        <f t="shared" si="29"/>
        <v>0</v>
      </c>
      <c r="I133" s="22">
        <f t="shared" si="29"/>
        <v>0</v>
      </c>
      <c r="J133" s="26">
        <f t="shared" si="29"/>
        <v>0</v>
      </c>
      <c r="K133" s="5">
        <f t="shared" si="29"/>
        <v>0</v>
      </c>
      <c r="L133" s="5">
        <f t="shared" si="29"/>
        <v>0</v>
      </c>
      <c r="M133" s="64"/>
    </row>
    <row r="134" spans="1:13" s="79" customFormat="1" ht="14.25" customHeight="1">
      <c r="A134" s="113"/>
      <c r="B134" s="114"/>
      <c r="C134" s="30"/>
      <c r="D134" s="32"/>
      <c r="E134" s="51" t="s">
        <v>126</v>
      </c>
      <c r="F134" s="5"/>
      <c r="G134" s="5"/>
      <c r="H134" s="81"/>
      <c r="I134" s="22"/>
      <c r="J134" s="26"/>
      <c r="K134" s="5"/>
      <c r="L134" s="5"/>
      <c r="M134" s="64"/>
    </row>
    <row r="135" spans="1:13" ht="18" customHeight="1" thickBot="1">
      <c r="A135" s="113">
        <v>2351</v>
      </c>
      <c r="B135" s="131" t="s">
        <v>52</v>
      </c>
      <c r="C135" s="30">
        <v>5</v>
      </c>
      <c r="D135" s="32">
        <v>1</v>
      </c>
      <c r="E135" s="51" t="s">
        <v>191</v>
      </c>
      <c r="F135" s="7">
        <f>SUM(G135:H135)</f>
        <v>0</v>
      </c>
      <c r="G135" s="7"/>
      <c r="H135" s="212"/>
      <c r="I135" s="207"/>
      <c r="J135" s="85"/>
      <c r="K135" s="7"/>
      <c r="L135" s="7"/>
      <c r="M135" s="64"/>
    </row>
    <row r="136" spans="1:13" ht="39" customHeight="1">
      <c r="A136" s="113">
        <v>2360</v>
      </c>
      <c r="B136" s="131" t="s">
        <v>52</v>
      </c>
      <c r="C136" s="30">
        <v>6</v>
      </c>
      <c r="D136" s="32">
        <v>0</v>
      </c>
      <c r="E136" s="51" t="s">
        <v>192</v>
      </c>
      <c r="F136" s="5">
        <f aca="true" t="shared" si="30" ref="F136:L136">SUM(F138)</f>
        <v>0</v>
      </c>
      <c r="G136" s="5">
        <f t="shared" si="30"/>
        <v>0</v>
      </c>
      <c r="H136" s="81">
        <f t="shared" si="30"/>
        <v>0</v>
      </c>
      <c r="I136" s="22">
        <f t="shared" si="30"/>
        <v>0</v>
      </c>
      <c r="J136" s="26">
        <f t="shared" si="30"/>
        <v>0</v>
      </c>
      <c r="K136" s="5">
        <f t="shared" si="30"/>
        <v>0</v>
      </c>
      <c r="L136" s="5">
        <f t="shared" si="30"/>
        <v>0</v>
      </c>
      <c r="M136" s="64"/>
    </row>
    <row r="137" spans="1:13" s="79" customFormat="1" ht="13.5" customHeight="1">
      <c r="A137" s="113"/>
      <c r="B137" s="114"/>
      <c r="C137" s="30"/>
      <c r="D137" s="32"/>
      <c r="E137" s="51" t="s">
        <v>126</v>
      </c>
      <c r="F137" s="5"/>
      <c r="G137" s="5"/>
      <c r="H137" s="81"/>
      <c r="I137" s="22"/>
      <c r="J137" s="26"/>
      <c r="K137" s="5"/>
      <c r="L137" s="5"/>
      <c r="M137" s="64"/>
    </row>
    <row r="138" spans="1:13" ht="42" customHeight="1" thickBot="1">
      <c r="A138" s="113">
        <v>2361</v>
      </c>
      <c r="B138" s="131" t="s">
        <v>52</v>
      </c>
      <c r="C138" s="30">
        <v>6</v>
      </c>
      <c r="D138" s="32">
        <v>1</v>
      </c>
      <c r="E138" s="51" t="s">
        <v>192</v>
      </c>
      <c r="F138" s="7">
        <f>SUM(G138:H138)</f>
        <v>0</v>
      </c>
      <c r="G138" s="7"/>
      <c r="H138" s="212"/>
      <c r="I138" s="207"/>
      <c r="J138" s="85"/>
      <c r="K138" s="7"/>
      <c r="L138" s="7"/>
      <c r="M138" s="64"/>
    </row>
    <row r="139" spans="1:13" ht="34.5" customHeight="1">
      <c r="A139" s="113">
        <v>2370</v>
      </c>
      <c r="B139" s="131" t="s">
        <v>52</v>
      </c>
      <c r="C139" s="30">
        <v>7</v>
      </c>
      <c r="D139" s="32">
        <v>0</v>
      </c>
      <c r="E139" s="51" t="s">
        <v>193</v>
      </c>
      <c r="F139" s="5">
        <f aca="true" t="shared" si="31" ref="F139:L139">SUM(F141)</f>
        <v>0</v>
      </c>
      <c r="G139" s="5">
        <f t="shared" si="31"/>
        <v>0</v>
      </c>
      <c r="H139" s="81">
        <f t="shared" si="31"/>
        <v>0</v>
      </c>
      <c r="I139" s="22">
        <f t="shared" si="31"/>
        <v>0</v>
      </c>
      <c r="J139" s="26">
        <f t="shared" si="31"/>
        <v>0</v>
      </c>
      <c r="K139" s="5">
        <f t="shared" si="31"/>
        <v>0</v>
      </c>
      <c r="L139" s="5">
        <f t="shared" si="31"/>
        <v>0</v>
      </c>
      <c r="M139" s="64"/>
    </row>
    <row r="140" spans="1:13" s="79" customFormat="1" ht="12" customHeight="1">
      <c r="A140" s="113"/>
      <c r="B140" s="114"/>
      <c r="C140" s="30"/>
      <c r="D140" s="32"/>
      <c r="E140" s="51" t="s">
        <v>126</v>
      </c>
      <c r="F140" s="5"/>
      <c r="G140" s="5"/>
      <c r="H140" s="81"/>
      <c r="I140" s="22"/>
      <c r="J140" s="26"/>
      <c r="K140" s="5"/>
      <c r="L140" s="5"/>
      <c r="M140" s="64"/>
    </row>
    <row r="141" spans="1:13" ht="38.25" customHeight="1" thickBot="1">
      <c r="A141" s="113">
        <v>2371</v>
      </c>
      <c r="B141" s="131" t="s">
        <v>52</v>
      </c>
      <c r="C141" s="30">
        <v>7</v>
      </c>
      <c r="D141" s="32">
        <v>1</v>
      </c>
      <c r="E141" s="51" t="s">
        <v>194</v>
      </c>
      <c r="F141" s="7">
        <f>SUM(G141:H141)</f>
        <v>0</v>
      </c>
      <c r="G141" s="7"/>
      <c r="H141" s="212"/>
      <c r="I141" s="207"/>
      <c r="J141" s="85"/>
      <c r="K141" s="7"/>
      <c r="L141" s="7"/>
      <c r="M141" s="64"/>
    </row>
    <row r="142" spans="1:13" s="77" customFormat="1" ht="78" customHeight="1">
      <c r="A142" s="107">
        <v>2400</v>
      </c>
      <c r="B142" s="108" t="s">
        <v>0</v>
      </c>
      <c r="C142" s="109">
        <v>0</v>
      </c>
      <c r="D142" s="110">
        <v>0</v>
      </c>
      <c r="E142" s="54" t="s">
        <v>195</v>
      </c>
      <c r="F142" s="111">
        <f aca="true" t="shared" si="32" ref="F142:L142">SUM(F144,F148,F165,F177,F182,F195,F198,F204,F213)</f>
        <v>104000</v>
      </c>
      <c r="G142" s="111">
        <f t="shared" si="32"/>
        <v>107000</v>
      </c>
      <c r="H142" s="218">
        <f t="shared" si="32"/>
        <v>-3000</v>
      </c>
      <c r="I142" s="214">
        <f t="shared" si="32"/>
        <v>0</v>
      </c>
      <c r="J142" s="111">
        <f t="shared" si="32"/>
        <v>0</v>
      </c>
      <c r="K142" s="111">
        <f t="shared" si="32"/>
        <v>0</v>
      </c>
      <c r="L142" s="111">
        <f t="shared" si="32"/>
        <v>0</v>
      </c>
      <c r="M142" s="64"/>
    </row>
    <row r="143" spans="1:13" ht="18" customHeight="1">
      <c r="A143" s="124"/>
      <c r="B143" s="114"/>
      <c r="C143" s="125"/>
      <c r="D143" s="126"/>
      <c r="E143" s="51" t="s">
        <v>125</v>
      </c>
      <c r="F143" s="12"/>
      <c r="G143" s="12"/>
      <c r="H143" s="219"/>
      <c r="I143" s="215"/>
      <c r="J143" s="90"/>
      <c r="K143" s="12"/>
      <c r="L143" s="12"/>
      <c r="M143" s="64"/>
    </row>
    <row r="144" spans="1:13" ht="36.75" customHeight="1">
      <c r="A144" s="113">
        <v>2410</v>
      </c>
      <c r="B144" s="131" t="s">
        <v>0</v>
      </c>
      <c r="C144" s="30">
        <v>1</v>
      </c>
      <c r="D144" s="32">
        <v>0</v>
      </c>
      <c r="E144" s="51" t="s">
        <v>196</v>
      </c>
      <c r="F144" s="5">
        <f aca="true" t="shared" si="33" ref="F144:L144">SUM(F146:F147)</f>
        <v>0</v>
      </c>
      <c r="G144" s="5">
        <f t="shared" si="33"/>
        <v>0</v>
      </c>
      <c r="H144" s="81">
        <f t="shared" si="33"/>
        <v>0</v>
      </c>
      <c r="I144" s="22">
        <f t="shared" si="33"/>
        <v>0</v>
      </c>
      <c r="J144" s="26">
        <f t="shared" si="33"/>
        <v>0</v>
      </c>
      <c r="K144" s="5">
        <f t="shared" si="33"/>
        <v>0</v>
      </c>
      <c r="L144" s="5">
        <f t="shared" si="33"/>
        <v>0</v>
      </c>
      <c r="M144" s="64"/>
    </row>
    <row r="145" spans="1:13" s="79" customFormat="1" ht="13.5" customHeight="1">
      <c r="A145" s="113"/>
      <c r="B145" s="114"/>
      <c r="C145" s="30"/>
      <c r="D145" s="32"/>
      <c r="E145" s="51" t="s">
        <v>126</v>
      </c>
      <c r="F145" s="5"/>
      <c r="G145" s="5"/>
      <c r="H145" s="81"/>
      <c r="I145" s="22"/>
      <c r="J145" s="26"/>
      <c r="K145" s="5"/>
      <c r="L145" s="5"/>
      <c r="M145" s="64"/>
    </row>
    <row r="146" spans="1:13" ht="29.25" customHeight="1" thickBot="1">
      <c r="A146" s="113">
        <v>2411</v>
      </c>
      <c r="B146" s="131" t="s">
        <v>0</v>
      </c>
      <c r="C146" s="30">
        <v>1</v>
      </c>
      <c r="D146" s="32">
        <v>1</v>
      </c>
      <c r="E146" s="51" t="s">
        <v>197</v>
      </c>
      <c r="F146" s="7">
        <f>SUM(G146:H146)</f>
        <v>0</v>
      </c>
      <c r="G146" s="7"/>
      <c r="H146" s="212"/>
      <c r="I146" s="207"/>
      <c r="J146" s="85"/>
      <c r="K146" s="7"/>
      <c r="L146" s="7"/>
      <c r="M146" s="64"/>
    </row>
    <row r="147" spans="1:13" ht="36.75" customHeight="1" thickBot="1">
      <c r="A147" s="113">
        <v>2412</v>
      </c>
      <c r="B147" s="131" t="s">
        <v>0</v>
      </c>
      <c r="C147" s="30">
        <v>1</v>
      </c>
      <c r="D147" s="32">
        <v>2</v>
      </c>
      <c r="E147" s="51" t="s">
        <v>198</v>
      </c>
      <c r="F147" s="7">
        <f>SUM(G147:H147)</f>
        <v>0</v>
      </c>
      <c r="G147" s="7"/>
      <c r="H147" s="212"/>
      <c r="I147" s="207"/>
      <c r="J147" s="85"/>
      <c r="K147" s="7"/>
      <c r="L147" s="7"/>
      <c r="M147" s="64"/>
    </row>
    <row r="148" spans="1:13" ht="40.5" customHeight="1" thickBot="1">
      <c r="A148" s="113">
        <v>2420</v>
      </c>
      <c r="B148" s="131" t="s">
        <v>0</v>
      </c>
      <c r="C148" s="30">
        <v>2</v>
      </c>
      <c r="D148" s="32">
        <v>0</v>
      </c>
      <c r="E148" s="51" t="s">
        <v>199</v>
      </c>
      <c r="F148" s="7">
        <f>SUM(G148:H148)</f>
        <v>35000</v>
      </c>
      <c r="G148" s="5">
        <f aca="true" t="shared" si="34" ref="G148:L148">SUM(G150,G158,G159,G160)</f>
        <v>35000</v>
      </c>
      <c r="H148" s="81">
        <f t="shared" si="34"/>
        <v>0</v>
      </c>
      <c r="I148" s="22">
        <f t="shared" si="34"/>
        <v>0</v>
      </c>
      <c r="J148" s="5">
        <f t="shared" si="34"/>
        <v>0</v>
      </c>
      <c r="K148" s="5">
        <f t="shared" si="34"/>
        <v>0</v>
      </c>
      <c r="L148" s="5">
        <f t="shared" si="34"/>
        <v>0</v>
      </c>
      <c r="M148" s="64"/>
    </row>
    <row r="149" spans="1:13" s="79" customFormat="1" ht="13.5" customHeight="1">
      <c r="A149" s="113"/>
      <c r="B149" s="114"/>
      <c r="C149" s="30"/>
      <c r="D149" s="32"/>
      <c r="E149" s="51" t="s">
        <v>126</v>
      </c>
      <c r="F149" s="5"/>
      <c r="G149" s="5"/>
      <c r="H149" s="81"/>
      <c r="I149" s="22"/>
      <c r="J149" s="26"/>
      <c r="K149" s="5"/>
      <c r="L149" s="5"/>
      <c r="M149" s="64"/>
    </row>
    <row r="150" spans="1:13" ht="16.5" customHeight="1" thickBot="1">
      <c r="A150" s="113">
        <v>2421</v>
      </c>
      <c r="B150" s="131" t="s">
        <v>0</v>
      </c>
      <c r="C150" s="30">
        <v>2</v>
      </c>
      <c r="D150" s="32">
        <v>1</v>
      </c>
      <c r="E150" s="51" t="s">
        <v>200</v>
      </c>
      <c r="F150" s="7">
        <f aca="true" t="shared" si="35" ref="F150:F165">SUM(G150:H150)</f>
        <v>0</v>
      </c>
      <c r="G150" s="7">
        <f>SUM(G151:G157)</f>
        <v>0</v>
      </c>
      <c r="H150" s="212">
        <f>SUM(H151:H154)</f>
        <v>0</v>
      </c>
      <c r="I150" s="207">
        <f>SUM(I151:I157)</f>
        <v>0</v>
      </c>
      <c r="J150" s="7">
        <f>SUM(J151:J157)</f>
        <v>0</v>
      </c>
      <c r="K150" s="7">
        <f>SUM(K151:K157)</f>
        <v>0</v>
      </c>
      <c r="L150" s="7">
        <f>SUM(L151:L157)</f>
        <v>0</v>
      </c>
      <c r="M150" s="64"/>
    </row>
    <row r="151" spans="1:13" ht="16.5" customHeight="1" thickBot="1">
      <c r="A151" s="113"/>
      <c r="B151" s="131" t="s">
        <v>0</v>
      </c>
      <c r="C151" s="30" t="s">
        <v>46</v>
      </c>
      <c r="D151" s="32" t="s">
        <v>45</v>
      </c>
      <c r="E151" s="91">
        <v>4239</v>
      </c>
      <c r="F151" s="7">
        <f t="shared" si="35"/>
        <v>0</v>
      </c>
      <c r="G151" s="7">
        <v>0</v>
      </c>
      <c r="H151" s="212"/>
      <c r="I151" s="207"/>
      <c r="J151" s="85"/>
      <c r="K151" s="7"/>
      <c r="L151" s="7"/>
      <c r="M151" s="64"/>
    </row>
    <row r="152" spans="1:13" ht="16.5" customHeight="1" thickBot="1">
      <c r="A152" s="113"/>
      <c r="B152" s="131"/>
      <c r="C152" s="30"/>
      <c r="D152" s="32"/>
      <c r="E152" s="91">
        <v>4241</v>
      </c>
      <c r="F152" s="7">
        <f t="shared" si="35"/>
        <v>0</v>
      </c>
      <c r="G152" s="7">
        <v>0</v>
      </c>
      <c r="H152" s="212"/>
      <c r="I152" s="207"/>
      <c r="J152" s="85"/>
      <c r="K152" s="7"/>
      <c r="L152" s="7"/>
      <c r="M152" s="64"/>
    </row>
    <row r="153" spans="1:13" ht="16.5" customHeight="1" thickBot="1">
      <c r="A153" s="113"/>
      <c r="B153" s="131"/>
      <c r="C153" s="30"/>
      <c r="D153" s="32"/>
      <c r="E153" s="91">
        <v>4251</v>
      </c>
      <c r="F153" s="7">
        <f t="shared" si="35"/>
        <v>0</v>
      </c>
      <c r="G153" s="7">
        <v>0</v>
      </c>
      <c r="H153" s="212"/>
      <c r="I153" s="207"/>
      <c r="J153" s="85"/>
      <c r="K153" s="7"/>
      <c r="L153" s="7"/>
      <c r="M153" s="64"/>
    </row>
    <row r="154" spans="1:13" ht="16.5" customHeight="1" thickBot="1">
      <c r="A154" s="113"/>
      <c r="B154" s="131"/>
      <c r="C154" s="30"/>
      <c r="D154" s="32"/>
      <c r="E154" s="91">
        <v>4252</v>
      </c>
      <c r="F154" s="7">
        <f t="shared" si="35"/>
        <v>0</v>
      </c>
      <c r="G154" s="7">
        <v>0</v>
      </c>
      <c r="H154" s="212"/>
      <c r="I154" s="207"/>
      <c r="J154" s="85"/>
      <c r="K154" s="7"/>
      <c r="L154" s="7"/>
      <c r="M154" s="64"/>
    </row>
    <row r="155" spans="1:13" ht="16.5" customHeight="1" thickBot="1">
      <c r="A155" s="113"/>
      <c r="B155" s="131"/>
      <c r="C155" s="30"/>
      <c r="D155" s="32"/>
      <c r="E155" s="91">
        <v>4262</v>
      </c>
      <c r="F155" s="7">
        <f t="shared" si="35"/>
        <v>0</v>
      </c>
      <c r="G155" s="7">
        <v>0</v>
      </c>
      <c r="H155" s="212"/>
      <c r="I155" s="207"/>
      <c r="J155" s="85"/>
      <c r="K155" s="7"/>
      <c r="L155" s="7"/>
      <c r="M155" s="64"/>
    </row>
    <row r="156" spans="1:13" ht="16.5" customHeight="1" thickBot="1">
      <c r="A156" s="113"/>
      <c r="B156" s="131"/>
      <c r="C156" s="30"/>
      <c r="D156" s="32"/>
      <c r="E156" s="91">
        <v>4637</v>
      </c>
      <c r="F156" s="7">
        <f t="shared" si="35"/>
        <v>0</v>
      </c>
      <c r="G156" s="7">
        <v>0</v>
      </c>
      <c r="H156" s="212"/>
      <c r="I156" s="207"/>
      <c r="J156" s="85"/>
      <c r="K156" s="7"/>
      <c r="L156" s="7"/>
      <c r="M156" s="64"/>
    </row>
    <row r="157" spans="1:13" ht="16.5" customHeight="1" thickBot="1">
      <c r="A157" s="113"/>
      <c r="B157" s="131"/>
      <c r="C157" s="30"/>
      <c r="D157" s="32"/>
      <c r="E157" s="91">
        <v>4657</v>
      </c>
      <c r="F157" s="7">
        <f t="shared" si="35"/>
        <v>0</v>
      </c>
      <c r="G157" s="7">
        <v>0</v>
      </c>
      <c r="H157" s="212"/>
      <c r="I157" s="207"/>
      <c r="J157" s="85"/>
      <c r="K157" s="7"/>
      <c r="L157" s="7"/>
      <c r="M157" s="64"/>
    </row>
    <row r="158" spans="1:13" ht="17.25" customHeight="1" thickBot="1">
      <c r="A158" s="113">
        <v>2422</v>
      </c>
      <c r="B158" s="131" t="s">
        <v>0</v>
      </c>
      <c r="C158" s="30">
        <v>2</v>
      </c>
      <c r="D158" s="32">
        <v>2</v>
      </c>
      <c r="E158" s="51" t="s">
        <v>201</v>
      </c>
      <c r="F158" s="7">
        <f t="shared" si="35"/>
        <v>0</v>
      </c>
      <c r="G158" s="7"/>
      <c r="H158" s="212"/>
      <c r="I158" s="207"/>
      <c r="J158" s="85"/>
      <c r="K158" s="7"/>
      <c r="L158" s="7"/>
      <c r="M158" s="64"/>
    </row>
    <row r="159" spans="1:13" ht="21" customHeight="1" thickBot="1">
      <c r="A159" s="113">
        <v>2423</v>
      </c>
      <c r="B159" s="131" t="s">
        <v>0</v>
      </c>
      <c r="C159" s="30">
        <v>2</v>
      </c>
      <c r="D159" s="32">
        <v>3</v>
      </c>
      <c r="E159" s="51" t="s">
        <v>202</v>
      </c>
      <c r="F159" s="7">
        <f t="shared" si="35"/>
        <v>0</v>
      </c>
      <c r="G159" s="7"/>
      <c r="H159" s="212"/>
      <c r="I159" s="207"/>
      <c r="J159" s="85"/>
      <c r="K159" s="7"/>
      <c r="L159" s="7"/>
      <c r="M159" s="64"/>
    </row>
    <row r="160" spans="1:13" ht="18" thickBot="1">
      <c r="A160" s="113">
        <v>2424</v>
      </c>
      <c r="B160" s="131" t="s">
        <v>0</v>
      </c>
      <c r="C160" s="30">
        <v>2</v>
      </c>
      <c r="D160" s="32">
        <v>4</v>
      </c>
      <c r="E160" s="51" t="s">
        <v>203</v>
      </c>
      <c r="F160" s="7">
        <f t="shared" si="35"/>
        <v>35000</v>
      </c>
      <c r="G160" s="27">
        <f aca="true" t="shared" si="36" ref="G160:L160">SUM(G161:G164)</f>
        <v>35000</v>
      </c>
      <c r="H160" s="213">
        <f t="shared" si="36"/>
        <v>0</v>
      </c>
      <c r="I160" s="205">
        <f t="shared" si="36"/>
        <v>0</v>
      </c>
      <c r="J160" s="27">
        <f t="shared" si="36"/>
        <v>0</v>
      </c>
      <c r="K160" s="27">
        <f t="shared" si="36"/>
        <v>0</v>
      </c>
      <c r="L160" s="27">
        <f t="shared" si="36"/>
        <v>0</v>
      </c>
      <c r="M160" s="64"/>
    </row>
    <row r="161" spans="1:13" ht="18" thickBot="1">
      <c r="A161" s="113"/>
      <c r="B161" s="131"/>
      <c r="C161" s="30"/>
      <c r="D161" s="32"/>
      <c r="E161" s="91">
        <v>4213</v>
      </c>
      <c r="F161" s="7">
        <f t="shared" si="35"/>
        <v>0</v>
      </c>
      <c r="G161" s="5">
        <v>0</v>
      </c>
      <c r="H161" s="81"/>
      <c r="I161" s="22"/>
      <c r="J161" s="26"/>
      <c r="K161" s="5"/>
      <c r="L161" s="5"/>
      <c r="M161" s="64"/>
    </row>
    <row r="162" spans="1:13" ht="18" thickBot="1">
      <c r="A162" s="113"/>
      <c r="B162" s="131"/>
      <c r="C162" s="30"/>
      <c r="D162" s="32"/>
      <c r="E162" s="91">
        <v>4239</v>
      </c>
      <c r="F162" s="7">
        <f t="shared" si="35"/>
        <v>25000</v>
      </c>
      <c r="G162" s="5">
        <v>25000</v>
      </c>
      <c r="H162" s="81"/>
      <c r="I162" s="22"/>
      <c r="J162" s="26"/>
      <c r="K162" s="5"/>
      <c r="L162" s="5"/>
      <c r="M162" s="64"/>
    </row>
    <row r="163" spans="1:13" ht="18" thickBot="1">
      <c r="A163" s="113"/>
      <c r="B163" s="131"/>
      <c r="C163" s="30"/>
      <c r="D163" s="32"/>
      <c r="E163" s="91">
        <v>4251</v>
      </c>
      <c r="F163" s="7">
        <f t="shared" si="35"/>
        <v>10000</v>
      </c>
      <c r="G163" s="5">
        <v>10000</v>
      </c>
      <c r="H163" s="81"/>
      <c r="I163" s="22"/>
      <c r="J163" s="26"/>
      <c r="K163" s="5"/>
      <c r="L163" s="5"/>
      <c r="M163" s="64"/>
    </row>
    <row r="164" spans="1:13" ht="18" thickBot="1">
      <c r="A164" s="113"/>
      <c r="B164" s="131"/>
      <c r="C164" s="30"/>
      <c r="D164" s="32"/>
      <c r="E164" s="47"/>
      <c r="F164" s="7">
        <f t="shared" si="35"/>
        <v>0</v>
      </c>
      <c r="G164" s="5"/>
      <c r="H164" s="81"/>
      <c r="I164" s="22"/>
      <c r="J164" s="26"/>
      <c r="K164" s="5"/>
      <c r="L164" s="5"/>
      <c r="M164" s="64"/>
    </row>
    <row r="165" spans="1:13" ht="14.25" customHeight="1" thickBot="1">
      <c r="A165" s="113">
        <v>2430</v>
      </c>
      <c r="B165" s="131" t="s">
        <v>0</v>
      </c>
      <c r="C165" s="30">
        <v>3</v>
      </c>
      <c r="D165" s="32">
        <v>0</v>
      </c>
      <c r="E165" s="51" t="s">
        <v>204</v>
      </c>
      <c r="F165" s="7">
        <f t="shared" si="35"/>
        <v>0</v>
      </c>
      <c r="G165" s="5">
        <f aca="true" t="shared" si="37" ref="G165:L165">SUM(G167:G168)</f>
        <v>0</v>
      </c>
      <c r="H165" s="81">
        <f t="shared" si="37"/>
        <v>0</v>
      </c>
      <c r="I165" s="22">
        <f t="shared" si="37"/>
        <v>0</v>
      </c>
      <c r="J165" s="26">
        <f t="shared" si="37"/>
        <v>0</v>
      </c>
      <c r="K165" s="5">
        <f t="shared" si="37"/>
        <v>0</v>
      </c>
      <c r="L165" s="5">
        <f t="shared" si="37"/>
        <v>0</v>
      </c>
      <c r="M165" s="64"/>
    </row>
    <row r="166" spans="1:13" s="79" customFormat="1" ht="13.5" customHeight="1">
      <c r="A166" s="113"/>
      <c r="B166" s="114"/>
      <c r="C166" s="30"/>
      <c r="D166" s="32"/>
      <c r="E166" s="51" t="s">
        <v>126</v>
      </c>
      <c r="F166" s="5"/>
      <c r="G166" s="5"/>
      <c r="H166" s="81"/>
      <c r="I166" s="22"/>
      <c r="J166" s="26"/>
      <c r="K166" s="5"/>
      <c r="L166" s="5"/>
      <c r="M166" s="64"/>
    </row>
    <row r="167" spans="1:13" ht="31.5" customHeight="1" thickBot="1">
      <c r="A167" s="113">
        <v>2431</v>
      </c>
      <c r="B167" s="131" t="s">
        <v>0</v>
      </c>
      <c r="C167" s="30">
        <v>3</v>
      </c>
      <c r="D167" s="32">
        <v>1</v>
      </c>
      <c r="E167" s="51" t="s">
        <v>205</v>
      </c>
      <c r="F167" s="7">
        <f aca="true" t="shared" si="38" ref="F167:F176">SUM(G167:H167)</f>
        <v>0</v>
      </c>
      <c r="G167" s="5"/>
      <c r="H167" s="81"/>
      <c r="I167" s="22"/>
      <c r="J167" s="26"/>
      <c r="K167" s="5"/>
      <c r="L167" s="5"/>
      <c r="M167" s="64"/>
    </row>
    <row r="168" spans="1:13" ht="15" customHeight="1" thickBot="1">
      <c r="A168" s="113">
        <v>2432</v>
      </c>
      <c r="B168" s="131" t="s">
        <v>0</v>
      </c>
      <c r="C168" s="30">
        <v>3</v>
      </c>
      <c r="D168" s="32">
        <v>2</v>
      </c>
      <c r="E168" s="51" t="s">
        <v>206</v>
      </c>
      <c r="F168" s="7">
        <f>SUM(G168:H168)</f>
        <v>0</v>
      </c>
      <c r="G168" s="5">
        <f aca="true" t="shared" si="39" ref="G168:L168">SUM(G169:G172)</f>
        <v>0</v>
      </c>
      <c r="H168" s="81">
        <f t="shared" si="39"/>
        <v>0</v>
      </c>
      <c r="I168" s="22">
        <f t="shared" si="39"/>
        <v>0</v>
      </c>
      <c r="J168" s="5">
        <f t="shared" si="39"/>
        <v>0</v>
      </c>
      <c r="K168" s="5">
        <f t="shared" si="39"/>
        <v>0</v>
      </c>
      <c r="L168" s="5">
        <f t="shared" si="39"/>
        <v>0</v>
      </c>
      <c r="M168" s="64"/>
    </row>
    <row r="169" spans="1:13" ht="15" customHeight="1" thickBot="1">
      <c r="A169" s="113"/>
      <c r="B169" s="131"/>
      <c r="C169" s="30"/>
      <c r="D169" s="32"/>
      <c r="E169" s="47"/>
      <c r="F169" s="7">
        <f>SUM(G169:H169)</f>
        <v>0</v>
      </c>
      <c r="G169" s="5"/>
      <c r="H169" s="81"/>
      <c r="I169" s="22"/>
      <c r="J169" s="26"/>
      <c r="K169" s="5"/>
      <c r="L169" s="5"/>
      <c r="M169" s="64"/>
    </row>
    <row r="170" spans="1:13" ht="15" customHeight="1" thickBot="1">
      <c r="A170" s="113"/>
      <c r="B170" s="131"/>
      <c r="C170" s="30"/>
      <c r="D170" s="32"/>
      <c r="E170" s="47"/>
      <c r="F170" s="7">
        <f>SUM(G170:H170)</f>
        <v>0</v>
      </c>
      <c r="G170" s="5"/>
      <c r="H170" s="81"/>
      <c r="I170" s="22"/>
      <c r="J170" s="26"/>
      <c r="K170" s="5"/>
      <c r="L170" s="5"/>
      <c r="M170" s="64"/>
    </row>
    <row r="171" spans="1:13" ht="15" customHeight="1" thickBot="1">
      <c r="A171" s="113"/>
      <c r="B171" s="131"/>
      <c r="C171" s="30"/>
      <c r="D171" s="32"/>
      <c r="E171" s="47"/>
      <c r="F171" s="7">
        <f>SUM(G171:H171)</f>
        <v>0</v>
      </c>
      <c r="G171" s="5"/>
      <c r="H171" s="81"/>
      <c r="I171" s="22"/>
      <c r="J171" s="26"/>
      <c r="K171" s="5"/>
      <c r="L171" s="5"/>
      <c r="M171" s="64"/>
    </row>
    <row r="172" spans="1:13" ht="15" customHeight="1" thickBot="1">
      <c r="A172" s="113"/>
      <c r="B172" s="131"/>
      <c r="C172" s="30"/>
      <c r="D172" s="32"/>
      <c r="E172" s="47"/>
      <c r="F172" s="7">
        <f>SUM(G172:H172)</f>
        <v>0</v>
      </c>
      <c r="G172" s="5"/>
      <c r="H172" s="81"/>
      <c r="I172" s="22"/>
      <c r="J172" s="26"/>
      <c r="K172" s="5"/>
      <c r="L172" s="5"/>
      <c r="M172" s="64"/>
    </row>
    <row r="173" spans="1:13" ht="15" customHeight="1" thickBot="1">
      <c r="A173" s="113">
        <v>2433</v>
      </c>
      <c r="B173" s="131" t="s">
        <v>0</v>
      </c>
      <c r="C173" s="30">
        <v>3</v>
      </c>
      <c r="D173" s="32">
        <v>3</v>
      </c>
      <c r="E173" s="51" t="s">
        <v>207</v>
      </c>
      <c r="F173" s="7">
        <f t="shared" si="38"/>
        <v>0</v>
      </c>
      <c r="G173" s="5"/>
      <c r="H173" s="81"/>
      <c r="I173" s="22"/>
      <c r="J173" s="26"/>
      <c r="K173" s="5"/>
      <c r="L173" s="5"/>
      <c r="M173" s="64"/>
    </row>
    <row r="174" spans="1:13" ht="21" customHeight="1" thickBot="1">
      <c r="A174" s="113">
        <v>2434</v>
      </c>
      <c r="B174" s="131" t="s">
        <v>0</v>
      </c>
      <c r="C174" s="30">
        <v>3</v>
      </c>
      <c r="D174" s="32">
        <v>4</v>
      </c>
      <c r="E174" s="51" t="s">
        <v>208</v>
      </c>
      <c r="F174" s="7">
        <f t="shared" si="38"/>
        <v>0</v>
      </c>
      <c r="G174" s="5"/>
      <c r="H174" s="81"/>
      <c r="I174" s="22"/>
      <c r="J174" s="26"/>
      <c r="K174" s="5"/>
      <c r="L174" s="5"/>
      <c r="M174" s="64"/>
    </row>
    <row r="175" spans="1:13" ht="15" customHeight="1" thickBot="1">
      <c r="A175" s="113">
        <v>2435</v>
      </c>
      <c r="B175" s="131" t="s">
        <v>0</v>
      </c>
      <c r="C175" s="30">
        <v>3</v>
      </c>
      <c r="D175" s="32">
        <v>5</v>
      </c>
      <c r="E175" s="51" t="s">
        <v>209</v>
      </c>
      <c r="F175" s="7">
        <f t="shared" si="38"/>
        <v>0</v>
      </c>
      <c r="G175" s="5"/>
      <c r="H175" s="81"/>
      <c r="I175" s="22"/>
      <c r="J175" s="26"/>
      <c r="K175" s="5"/>
      <c r="L175" s="5"/>
      <c r="M175" s="64"/>
    </row>
    <row r="176" spans="1:13" ht="16.5" customHeight="1" thickBot="1">
      <c r="A176" s="113">
        <v>2436</v>
      </c>
      <c r="B176" s="131" t="s">
        <v>0</v>
      </c>
      <c r="C176" s="30">
        <v>3</v>
      </c>
      <c r="D176" s="32">
        <v>6</v>
      </c>
      <c r="E176" s="51" t="s">
        <v>210</v>
      </c>
      <c r="F176" s="7">
        <f t="shared" si="38"/>
        <v>0</v>
      </c>
      <c r="G176" s="5"/>
      <c r="H176" s="81"/>
      <c r="I176" s="22"/>
      <c r="J176" s="26"/>
      <c r="K176" s="5"/>
      <c r="L176" s="5"/>
      <c r="M176" s="64"/>
    </row>
    <row r="177" spans="1:13" ht="39" customHeight="1">
      <c r="A177" s="113">
        <v>2440</v>
      </c>
      <c r="B177" s="131" t="s">
        <v>0</v>
      </c>
      <c r="C177" s="30">
        <v>4</v>
      </c>
      <c r="D177" s="32">
        <v>0</v>
      </c>
      <c r="E177" s="51" t="s">
        <v>211</v>
      </c>
      <c r="F177" s="5">
        <f aca="true" t="shared" si="40" ref="F177:L177">SUM(F179:F181)</f>
        <v>0</v>
      </c>
      <c r="G177" s="5">
        <f t="shared" si="40"/>
        <v>0</v>
      </c>
      <c r="H177" s="81">
        <f t="shared" si="40"/>
        <v>0</v>
      </c>
      <c r="I177" s="22">
        <f t="shared" si="40"/>
        <v>0</v>
      </c>
      <c r="J177" s="26">
        <f t="shared" si="40"/>
        <v>0</v>
      </c>
      <c r="K177" s="5">
        <f t="shared" si="40"/>
        <v>0</v>
      </c>
      <c r="L177" s="5">
        <f t="shared" si="40"/>
        <v>0</v>
      </c>
      <c r="M177" s="64"/>
    </row>
    <row r="178" spans="1:13" s="79" customFormat="1" ht="14.25" customHeight="1">
      <c r="A178" s="113"/>
      <c r="B178" s="114"/>
      <c r="C178" s="30"/>
      <c r="D178" s="32"/>
      <c r="E178" s="51" t="s">
        <v>126</v>
      </c>
      <c r="F178" s="5"/>
      <c r="G178" s="5"/>
      <c r="H178" s="81"/>
      <c r="I178" s="22"/>
      <c r="J178" s="26"/>
      <c r="K178" s="5"/>
      <c r="L178" s="5"/>
      <c r="M178" s="64"/>
    </row>
    <row r="179" spans="1:13" ht="37.5" customHeight="1" thickBot="1">
      <c r="A179" s="113">
        <v>2441</v>
      </c>
      <c r="B179" s="131" t="s">
        <v>0</v>
      </c>
      <c r="C179" s="30">
        <v>4</v>
      </c>
      <c r="D179" s="32">
        <v>1</v>
      </c>
      <c r="E179" s="51" t="s">
        <v>212</v>
      </c>
      <c r="F179" s="7">
        <f>SUM(G179:H179)</f>
        <v>0</v>
      </c>
      <c r="G179" s="5"/>
      <c r="H179" s="81"/>
      <c r="I179" s="22"/>
      <c r="J179" s="26"/>
      <c r="K179" s="5"/>
      <c r="L179" s="5"/>
      <c r="M179" s="64"/>
    </row>
    <row r="180" spans="1:13" ht="20.25" customHeight="1" thickBot="1">
      <c r="A180" s="113">
        <v>2442</v>
      </c>
      <c r="B180" s="131" t="s">
        <v>0</v>
      </c>
      <c r="C180" s="30">
        <v>4</v>
      </c>
      <c r="D180" s="32">
        <v>2</v>
      </c>
      <c r="E180" s="51" t="s">
        <v>213</v>
      </c>
      <c r="F180" s="7">
        <f>SUM(G180:H180)</f>
        <v>0</v>
      </c>
      <c r="G180" s="5"/>
      <c r="H180" s="81"/>
      <c r="I180" s="22"/>
      <c r="J180" s="26"/>
      <c r="K180" s="5"/>
      <c r="L180" s="7"/>
      <c r="M180" s="64"/>
    </row>
    <row r="181" spans="1:13" ht="15" customHeight="1" thickBot="1">
      <c r="A181" s="113">
        <v>2443</v>
      </c>
      <c r="B181" s="131" t="s">
        <v>0</v>
      </c>
      <c r="C181" s="30">
        <v>4</v>
      </c>
      <c r="D181" s="32">
        <v>3</v>
      </c>
      <c r="E181" s="51" t="s">
        <v>214</v>
      </c>
      <c r="F181" s="7">
        <f>SUM(G181:H181)</f>
        <v>0</v>
      </c>
      <c r="G181" s="5"/>
      <c r="H181" s="81"/>
      <c r="I181" s="22"/>
      <c r="J181" s="26"/>
      <c r="K181" s="5"/>
      <c r="L181" s="5"/>
      <c r="M181" s="64"/>
    </row>
    <row r="182" spans="1:13" ht="16.5" customHeight="1">
      <c r="A182" s="113">
        <v>2450</v>
      </c>
      <c r="B182" s="131" t="s">
        <v>0</v>
      </c>
      <c r="C182" s="30">
        <v>5</v>
      </c>
      <c r="D182" s="32">
        <v>0</v>
      </c>
      <c r="E182" s="51" t="s">
        <v>215</v>
      </c>
      <c r="F182" s="5">
        <f>SUM(F184)</f>
        <v>72000</v>
      </c>
      <c r="G182" s="5">
        <f>SUM(G184+G191+G192+G193+G194)</f>
        <v>72000</v>
      </c>
      <c r="H182" s="81">
        <f>SUM(H184)</f>
        <v>0</v>
      </c>
      <c r="I182" s="6">
        <f>SUM(I184)</f>
        <v>0</v>
      </c>
      <c r="J182" s="23">
        <f>SUM(J184)</f>
        <v>0</v>
      </c>
      <c r="K182" s="26">
        <f>SUM(K184)</f>
        <v>0</v>
      </c>
      <c r="L182" s="23">
        <f>SUM(L184)</f>
        <v>0</v>
      </c>
      <c r="M182" s="64"/>
    </row>
    <row r="183" spans="1:13" s="79" customFormat="1" ht="15" customHeight="1">
      <c r="A183" s="113"/>
      <c r="B183" s="114"/>
      <c r="C183" s="30"/>
      <c r="D183" s="32"/>
      <c r="E183" s="51" t="s">
        <v>126</v>
      </c>
      <c r="F183" s="5"/>
      <c r="G183" s="5"/>
      <c r="H183" s="81"/>
      <c r="I183" s="22"/>
      <c r="J183" s="26"/>
      <c r="K183" s="5"/>
      <c r="L183" s="5"/>
      <c r="M183" s="64"/>
    </row>
    <row r="184" spans="1:13" ht="14.25" customHeight="1" thickBot="1">
      <c r="A184" s="113">
        <v>2451</v>
      </c>
      <c r="B184" s="131" t="s">
        <v>0</v>
      </c>
      <c r="C184" s="30">
        <v>5</v>
      </c>
      <c r="D184" s="32">
        <v>1</v>
      </c>
      <c r="E184" s="51" t="s">
        <v>216</v>
      </c>
      <c r="F184" s="7">
        <f aca="true" t="shared" si="41" ref="F184:F194">SUM(G184:H184)</f>
        <v>72000</v>
      </c>
      <c r="G184" s="7">
        <f aca="true" t="shared" si="42" ref="G184:L184">G185+G186+G187+G188+G189+G190</f>
        <v>72000</v>
      </c>
      <c r="H184" s="212">
        <f t="shared" si="42"/>
        <v>0</v>
      </c>
      <c r="I184" s="207">
        <f t="shared" si="42"/>
        <v>0</v>
      </c>
      <c r="J184" s="7">
        <f t="shared" si="42"/>
        <v>0</v>
      </c>
      <c r="K184" s="7">
        <f t="shared" si="42"/>
        <v>0</v>
      </c>
      <c r="L184" s="7">
        <f t="shared" si="42"/>
        <v>0</v>
      </c>
      <c r="M184" s="64"/>
    </row>
    <row r="185" spans="1:13" ht="14.25" customHeight="1" thickBot="1">
      <c r="A185" s="113"/>
      <c r="B185" s="131"/>
      <c r="C185" s="30"/>
      <c r="D185" s="32"/>
      <c r="E185" s="91">
        <v>4239</v>
      </c>
      <c r="F185" s="7">
        <f t="shared" si="41"/>
        <v>0</v>
      </c>
      <c r="G185" s="7">
        <v>0</v>
      </c>
      <c r="H185" s="212"/>
      <c r="I185" s="205"/>
      <c r="J185" s="28"/>
      <c r="K185" s="27"/>
      <c r="L185" s="27"/>
      <c r="M185" s="64"/>
    </row>
    <row r="186" spans="1:13" ht="14.25" customHeight="1" thickBot="1">
      <c r="A186" s="113"/>
      <c r="B186" s="131"/>
      <c r="C186" s="30"/>
      <c r="D186" s="32"/>
      <c r="E186" s="91">
        <v>4241</v>
      </c>
      <c r="F186" s="7">
        <f t="shared" si="41"/>
        <v>2000</v>
      </c>
      <c r="G186" s="7">
        <v>2000</v>
      </c>
      <c r="H186" s="212"/>
      <c r="I186" s="205"/>
      <c r="J186" s="28"/>
      <c r="K186" s="27"/>
      <c r="L186" s="27"/>
      <c r="M186" s="64"/>
    </row>
    <row r="187" spans="1:13" ht="14.25" customHeight="1" thickBot="1">
      <c r="A187" s="113"/>
      <c r="B187" s="131"/>
      <c r="C187" s="30"/>
      <c r="D187" s="32"/>
      <c r="E187" s="91">
        <v>4251</v>
      </c>
      <c r="F187" s="7">
        <f t="shared" si="41"/>
        <v>70000</v>
      </c>
      <c r="G187" s="7">
        <v>70000</v>
      </c>
      <c r="H187" s="212"/>
      <c r="I187" s="205"/>
      <c r="J187" s="28"/>
      <c r="K187" s="27"/>
      <c r="L187" s="27"/>
      <c r="M187" s="64"/>
    </row>
    <row r="188" spans="1:13" ht="14.25" customHeight="1" thickBot="1">
      <c r="A188" s="113"/>
      <c r="B188" s="131"/>
      <c r="C188" s="30"/>
      <c r="D188" s="32"/>
      <c r="E188" s="91">
        <v>5134</v>
      </c>
      <c r="F188" s="7">
        <f t="shared" si="41"/>
        <v>0</v>
      </c>
      <c r="G188" s="7"/>
      <c r="H188" s="212">
        <v>0</v>
      </c>
      <c r="I188" s="96"/>
      <c r="J188" s="8"/>
      <c r="K188" s="8"/>
      <c r="L188" s="93"/>
      <c r="M188" s="64"/>
    </row>
    <row r="189" spans="1:13" ht="14.25" customHeight="1" thickBot="1">
      <c r="A189" s="113"/>
      <c r="B189" s="131"/>
      <c r="C189" s="30"/>
      <c r="D189" s="32"/>
      <c r="E189" s="91">
        <v>5113</v>
      </c>
      <c r="F189" s="7">
        <f t="shared" si="41"/>
        <v>0</v>
      </c>
      <c r="G189" s="7"/>
      <c r="H189" s="212">
        <v>0</v>
      </c>
      <c r="I189" s="206"/>
      <c r="J189" s="83"/>
      <c r="K189" s="83"/>
      <c r="L189" s="83"/>
      <c r="M189" s="64"/>
    </row>
    <row r="190" spans="1:13" ht="14.25" customHeight="1" thickBot="1">
      <c r="A190" s="113"/>
      <c r="B190" s="131"/>
      <c r="C190" s="30"/>
      <c r="D190" s="32"/>
      <c r="E190" s="91">
        <v>5129</v>
      </c>
      <c r="F190" s="7">
        <f t="shared" si="41"/>
        <v>0</v>
      </c>
      <c r="G190" s="7"/>
      <c r="H190" s="212">
        <v>0</v>
      </c>
      <c r="I190" s="207"/>
      <c r="J190" s="7"/>
      <c r="K190" s="7"/>
      <c r="L190" s="7"/>
      <c r="M190" s="64"/>
    </row>
    <row r="191" spans="1:13" ht="18" customHeight="1" thickBot="1">
      <c r="A191" s="113">
        <v>2452</v>
      </c>
      <c r="B191" s="131" t="s">
        <v>0</v>
      </c>
      <c r="C191" s="30">
        <v>5</v>
      </c>
      <c r="D191" s="32">
        <v>2</v>
      </c>
      <c r="E191" s="51" t="s">
        <v>217</v>
      </c>
      <c r="F191" s="7">
        <f t="shared" si="41"/>
        <v>0</v>
      </c>
      <c r="G191" s="7"/>
      <c r="H191" s="212"/>
      <c r="I191" s="207"/>
      <c r="J191" s="85"/>
      <c r="K191" s="7"/>
      <c r="L191" s="7"/>
      <c r="M191" s="64"/>
    </row>
    <row r="192" spans="1:13" ht="15" customHeight="1" thickBot="1">
      <c r="A192" s="113">
        <v>2453</v>
      </c>
      <c r="B192" s="131" t="s">
        <v>0</v>
      </c>
      <c r="C192" s="30">
        <v>5</v>
      </c>
      <c r="D192" s="32">
        <v>3</v>
      </c>
      <c r="E192" s="51" t="s">
        <v>218</v>
      </c>
      <c r="F192" s="7">
        <f t="shared" si="41"/>
        <v>0</v>
      </c>
      <c r="G192" s="7"/>
      <c r="H192" s="212"/>
      <c r="I192" s="207"/>
      <c r="J192" s="85"/>
      <c r="K192" s="7"/>
      <c r="L192" s="7"/>
      <c r="M192" s="64"/>
    </row>
    <row r="193" spans="1:13" ht="15" customHeight="1" thickBot="1">
      <c r="A193" s="113">
        <v>2454</v>
      </c>
      <c r="B193" s="131" t="s">
        <v>0</v>
      </c>
      <c r="C193" s="30">
        <v>5</v>
      </c>
      <c r="D193" s="32">
        <v>4</v>
      </c>
      <c r="E193" s="51" t="s">
        <v>219</v>
      </c>
      <c r="F193" s="7">
        <f t="shared" si="41"/>
        <v>0</v>
      </c>
      <c r="G193" s="7"/>
      <c r="H193" s="212"/>
      <c r="I193" s="207"/>
      <c r="J193" s="85"/>
      <c r="K193" s="7"/>
      <c r="L193" s="7"/>
      <c r="M193" s="64"/>
    </row>
    <row r="194" spans="1:13" ht="23.25" customHeight="1" thickBot="1">
      <c r="A194" s="113">
        <v>2455</v>
      </c>
      <c r="B194" s="131" t="s">
        <v>0</v>
      </c>
      <c r="C194" s="30">
        <v>5</v>
      </c>
      <c r="D194" s="32">
        <v>5</v>
      </c>
      <c r="E194" s="51" t="s">
        <v>220</v>
      </c>
      <c r="F194" s="7">
        <f t="shared" si="41"/>
        <v>0</v>
      </c>
      <c r="G194" s="7"/>
      <c r="H194" s="212"/>
      <c r="I194" s="207"/>
      <c r="J194" s="85"/>
      <c r="K194" s="7"/>
      <c r="L194" s="7"/>
      <c r="M194" s="64"/>
    </row>
    <row r="195" spans="1:13" ht="18" customHeight="1">
      <c r="A195" s="113">
        <v>2460</v>
      </c>
      <c r="B195" s="131" t="s">
        <v>0</v>
      </c>
      <c r="C195" s="30">
        <v>6</v>
      </c>
      <c r="D195" s="32">
        <v>0</v>
      </c>
      <c r="E195" s="51" t="s">
        <v>221</v>
      </c>
      <c r="F195" s="5">
        <f aca="true" t="shared" si="43" ref="F195:L195">SUM(F197)</f>
        <v>0</v>
      </c>
      <c r="G195" s="5">
        <f t="shared" si="43"/>
        <v>0</v>
      </c>
      <c r="H195" s="81">
        <f t="shared" si="43"/>
        <v>0</v>
      </c>
      <c r="I195" s="22">
        <f t="shared" si="43"/>
        <v>0</v>
      </c>
      <c r="J195" s="26">
        <f t="shared" si="43"/>
        <v>0</v>
      </c>
      <c r="K195" s="5">
        <f t="shared" si="43"/>
        <v>0</v>
      </c>
      <c r="L195" s="5">
        <f t="shared" si="43"/>
        <v>0</v>
      </c>
      <c r="M195" s="64"/>
    </row>
    <row r="196" spans="1:13" s="79" customFormat="1" ht="15" customHeight="1">
      <c r="A196" s="113"/>
      <c r="B196" s="114"/>
      <c r="C196" s="30"/>
      <c r="D196" s="32"/>
      <c r="E196" s="51" t="s">
        <v>126</v>
      </c>
      <c r="F196" s="5"/>
      <c r="G196" s="5"/>
      <c r="H196" s="81"/>
      <c r="I196" s="22"/>
      <c r="J196" s="26"/>
      <c r="K196" s="5"/>
      <c r="L196" s="5"/>
      <c r="M196" s="64"/>
    </row>
    <row r="197" spans="1:13" ht="18.75" customHeight="1" thickBot="1">
      <c r="A197" s="113">
        <v>2461</v>
      </c>
      <c r="B197" s="131" t="s">
        <v>0</v>
      </c>
      <c r="C197" s="30">
        <v>6</v>
      </c>
      <c r="D197" s="32">
        <v>1</v>
      </c>
      <c r="E197" s="51" t="s">
        <v>222</v>
      </c>
      <c r="F197" s="7">
        <f>SUM(G197:H197)</f>
        <v>0</v>
      </c>
      <c r="G197" s="7"/>
      <c r="H197" s="212"/>
      <c r="I197" s="207"/>
      <c r="J197" s="85"/>
      <c r="K197" s="7"/>
      <c r="L197" s="7"/>
      <c r="M197" s="64"/>
    </row>
    <row r="198" spans="1:13" ht="14.25" customHeight="1">
      <c r="A198" s="113">
        <v>2470</v>
      </c>
      <c r="B198" s="131" t="s">
        <v>0</v>
      </c>
      <c r="C198" s="30">
        <v>7</v>
      </c>
      <c r="D198" s="32">
        <v>0</v>
      </c>
      <c r="E198" s="51" t="s">
        <v>223</v>
      </c>
      <c r="F198" s="5">
        <f aca="true" t="shared" si="44" ref="F198:L198">SUM(F200:F203)</f>
        <v>0</v>
      </c>
      <c r="G198" s="5">
        <f t="shared" si="44"/>
        <v>0</v>
      </c>
      <c r="H198" s="81">
        <f t="shared" si="44"/>
        <v>0</v>
      </c>
      <c r="I198" s="22">
        <f t="shared" si="44"/>
        <v>0</v>
      </c>
      <c r="J198" s="26">
        <f t="shared" si="44"/>
        <v>0</v>
      </c>
      <c r="K198" s="5">
        <f t="shared" si="44"/>
        <v>0</v>
      </c>
      <c r="L198" s="5">
        <f t="shared" si="44"/>
        <v>0</v>
      </c>
      <c r="M198" s="64"/>
    </row>
    <row r="199" spans="1:13" s="79" customFormat="1" ht="14.25" customHeight="1">
      <c r="A199" s="113"/>
      <c r="B199" s="114"/>
      <c r="C199" s="30"/>
      <c r="D199" s="32"/>
      <c r="E199" s="51" t="s">
        <v>126</v>
      </c>
      <c r="F199" s="5"/>
      <c r="G199" s="5"/>
      <c r="H199" s="81"/>
      <c r="I199" s="22"/>
      <c r="J199" s="26"/>
      <c r="K199" s="5"/>
      <c r="L199" s="5"/>
      <c r="M199" s="64"/>
    </row>
    <row r="200" spans="1:13" ht="41.25" customHeight="1" thickBot="1">
      <c r="A200" s="113">
        <v>2471</v>
      </c>
      <c r="B200" s="131" t="s">
        <v>0</v>
      </c>
      <c r="C200" s="30">
        <v>7</v>
      </c>
      <c r="D200" s="32">
        <v>1</v>
      </c>
      <c r="E200" s="51" t="s">
        <v>224</v>
      </c>
      <c r="F200" s="7">
        <f>SUM(G200:H200)</f>
        <v>0</v>
      </c>
      <c r="G200" s="7"/>
      <c r="H200" s="212"/>
      <c r="I200" s="207"/>
      <c r="J200" s="85"/>
      <c r="K200" s="7"/>
      <c r="L200" s="7"/>
      <c r="M200" s="64"/>
    </row>
    <row r="201" spans="1:13" ht="30.75" customHeight="1" thickBot="1">
      <c r="A201" s="113">
        <v>2472</v>
      </c>
      <c r="B201" s="131" t="s">
        <v>0</v>
      </c>
      <c r="C201" s="30">
        <v>7</v>
      </c>
      <c r="D201" s="32">
        <v>2</v>
      </c>
      <c r="E201" s="51" t="s">
        <v>225</v>
      </c>
      <c r="F201" s="7">
        <f>SUM(G201:H201)</f>
        <v>0</v>
      </c>
      <c r="G201" s="7"/>
      <c r="H201" s="212"/>
      <c r="I201" s="207"/>
      <c r="J201" s="85"/>
      <c r="K201" s="7"/>
      <c r="L201" s="7"/>
      <c r="M201" s="64"/>
    </row>
    <row r="202" spans="1:13" ht="30.75" customHeight="1" thickBot="1">
      <c r="A202" s="113">
        <v>2473</v>
      </c>
      <c r="B202" s="131" t="s">
        <v>0</v>
      </c>
      <c r="C202" s="30">
        <v>7</v>
      </c>
      <c r="D202" s="32">
        <v>3</v>
      </c>
      <c r="E202" s="51" t="s">
        <v>226</v>
      </c>
      <c r="F202" s="7">
        <f>SUM(G202:H202)</f>
        <v>0</v>
      </c>
      <c r="G202" s="7"/>
      <c r="H202" s="212"/>
      <c r="I202" s="207"/>
      <c r="J202" s="85"/>
      <c r="K202" s="7"/>
      <c r="L202" s="7"/>
      <c r="M202" s="64"/>
    </row>
    <row r="203" spans="1:13" ht="28.5" customHeight="1" thickBot="1">
      <c r="A203" s="113">
        <v>2474</v>
      </c>
      <c r="B203" s="131" t="s">
        <v>0</v>
      </c>
      <c r="C203" s="30">
        <v>7</v>
      </c>
      <c r="D203" s="32">
        <v>4</v>
      </c>
      <c r="E203" s="51" t="s">
        <v>227</v>
      </c>
      <c r="F203" s="7">
        <f>SUM(G203:H203)</f>
        <v>0</v>
      </c>
      <c r="G203" s="7"/>
      <c r="H203" s="212"/>
      <c r="I203" s="207"/>
      <c r="J203" s="85"/>
      <c r="K203" s="7"/>
      <c r="L203" s="7"/>
      <c r="M203" s="64"/>
    </row>
    <row r="204" spans="1:13" ht="45" customHeight="1">
      <c r="A204" s="113">
        <v>2480</v>
      </c>
      <c r="B204" s="131" t="s">
        <v>0</v>
      </c>
      <c r="C204" s="30">
        <v>8</v>
      </c>
      <c r="D204" s="32">
        <v>0</v>
      </c>
      <c r="E204" s="51" t="s">
        <v>228</v>
      </c>
      <c r="F204" s="5">
        <f aca="true" t="shared" si="45" ref="F204:L204">SUM(F206:F212)</f>
        <v>0</v>
      </c>
      <c r="G204" s="5">
        <f t="shared" si="45"/>
        <v>0</v>
      </c>
      <c r="H204" s="81">
        <f t="shared" si="45"/>
        <v>0</v>
      </c>
      <c r="I204" s="22">
        <f t="shared" si="45"/>
        <v>0</v>
      </c>
      <c r="J204" s="26">
        <f t="shared" si="45"/>
        <v>0</v>
      </c>
      <c r="K204" s="5">
        <f t="shared" si="45"/>
        <v>0</v>
      </c>
      <c r="L204" s="5">
        <f t="shared" si="45"/>
        <v>0</v>
      </c>
      <c r="M204" s="64"/>
    </row>
    <row r="205" spans="1:13" s="79" customFormat="1" ht="16.5" customHeight="1">
      <c r="A205" s="113"/>
      <c r="B205" s="114"/>
      <c r="C205" s="30"/>
      <c r="D205" s="32"/>
      <c r="E205" s="51" t="s">
        <v>126</v>
      </c>
      <c r="F205" s="5"/>
      <c r="G205" s="5"/>
      <c r="H205" s="81"/>
      <c r="I205" s="22"/>
      <c r="J205" s="26"/>
      <c r="K205" s="5"/>
      <c r="L205" s="5"/>
      <c r="M205" s="64"/>
    </row>
    <row r="206" spans="1:13" ht="54" customHeight="1" thickBot="1">
      <c r="A206" s="113">
        <v>2481</v>
      </c>
      <c r="B206" s="131" t="s">
        <v>0</v>
      </c>
      <c r="C206" s="30">
        <v>8</v>
      </c>
      <c r="D206" s="32">
        <v>1</v>
      </c>
      <c r="E206" s="51" t="s">
        <v>229</v>
      </c>
      <c r="F206" s="7">
        <f aca="true" t="shared" si="46" ref="F206:F212">SUM(G206:H206)</f>
        <v>0</v>
      </c>
      <c r="G206" s="7"/>
      <c r="H206" s="212"/>
      <c r="I206" s="207"/>
      <c r="J206" s="85"/>
      <c r="K206" s="7"/>
      <c r="L206" s="7"/>
      <c r="M206" s="64"/>
    </row>
    <row r="207" spans="1:13" ht="51.75" customHeight="1" thickBot="1">
      <c r="A207" s="113">
        <v>2482</v>
      </c>
      <c r="B207" s="131" t="s">
        <v>0</v>
      </c>
      <c r="C207" s="30">
        <v>8</v>
      </c>
      <c r="D207" s="32">
        <v>2</v>
      </c>
      <c r="E207" s="51" t="s">
        <v>230</v>
      </c>
      <c r="F207" s="7">
        <f t="shared" si="46"/>
        <v>0</v>
      </c>
      <c r="G207" s="7"/>
      <c r="H207" s="212"/>
      <c r="I207" s="207"/>
      <c r="J207" s="85"/>
      <c r="K207" s="7"/>
      <c r="L207" s="7"/>
      <c r="M207" s="64"/>
    </row>
    <row r="208" spans="1:13" ht="40.5" customHeight="1" thickBot="1">
      <c r="A208" s="113">
        <v>2483</v>
      </c>
      <c r="B208" s="131" t="s">
        <v>0</v>
      </c>
      <c r="C208" s="30">
        <v>8</v>
      </c>
      <c r="D208" s="32">
        <v>3</v>
      </c>
      <c r="E208" s="51" t="s">
        <v>231</v>
      </c>
      <c r="F208" s="7">
        <f t="shared" si="46"/>
        <v>0</v>
      </c>
      <c r="G208" s="7"/>
      <c r="H208" s="212"/>
      <c r="I208" s="207"/>
      <c r="J208" s="85"/>
      <c r="K208" s="7"/>
      <c r="L208" s="7"/>
      <c r="M208" s="64"/>
    </row>
    <row r="209" spans="1:13" ht="52.5" customHeight="1" thickBot="1">
      <c r="A209" s="113">
        <v>2484</v>
      </c>
      <c r="B209" s="131" t="s">
        <v>0</v>
      </c>
      <c r="C209" s="30">
        <v>8</v>
      </c>
      <c r="D209" s="32">
        <v>4</v>
      </c>
      <c r="E209" s="51" t="s">
        <v>232</v>
      </c>
      <c r="F209" s="7">
        <f t="shared" si="46"/>
        <v>0</v>
      </c>
      <c r="G209" s="7"/>
      <c r="H209" s="212"/>
      <c r="I209" s="207"/>
      <c r="J209" s="85"/>
      <c r="K209" s="7"/>
      <c r="L209" s="7"/>
      <c r="M209" s="64"/>
    </row>
    <row r="210" spans="1:13" ht="33.75" customHeight="1" thickBot="1">
      <c r="A210" s="113">
        <v>2485</v>
      </c>
      <c r="B210" s="131" t="s">
        <v>0</v>
      </c>
      <c r="C210" s="30">
        <v>8</v>
      </c>
      <c r="D210" s="32">
        <v>5</v>
      </c>
      <c r="E210" s="51" t="s">
        <v>233</v>
      </c>
      <c r="F210" s="7">
        <f t="shared" si="46"/>
        <v>0</v>
      </c>
      <c r="G210" s="7"/>
      <c r="H210" s="212"/>
      <c r="I210" s="207"/>
      <c r="J210" s="85"/>
      <c r="K210" s="7"/>
      <c r="L210" s="7"/>
      <c r="M210" s="64"/>
    </row>
    <row r="211" spans="1:13" ht="27" customHeight="1" thickBot="1">
      <c r="A211" s="113">
        <v>2486</v>
      </c>
      <c r="B211" s="131" t="s">
        <v>0</v>
      </c>
      <c r="C211" s="30">
        <v>8</v>
      </c>
      <c r="D211" s="32">
        <v>6</v>
      </c>
      <c r="E211" s="51" t="s">
        <v>234</v>
      </c>
      <c r="F211" s="7">
        <f t="shared" si="46"/>
        <v>0</v>
      </c>
      <c r="G211" s="7"/>
      <c r="H211" s="212"/>
      <c r="I211" s="207"/>
      <c r="J211" s="85"/>
      <c r="K211" s="7"/>
      <c r="L211" s="7"/>
      <c r="M211" s="64"/>
    </row>
    <row r="212" spans="1:13" ht="38.25" customHeight="1" thickBot="1">
      <c r="A212" s="113">
        <v>2487</v>
      </c>
      <c r="B212" s="131" t="s">
        <v>0</v>
      </c>
      <c r="C212" s="30">
        <v>8</v>
      </c>
      <c r="D212" s="32">
        <v>7</v>
      </c>
      <c r="E212" s="51" t="s">
        <v>235</v>
      </c>
      <c r="F212" s="7">
        <f t="shared" si="46"/>
        <v>0</v>
      </c>
      <c r="G212" s="7"/>
      <c r="H212" s="212"/>
      <c r="I212" s="207"/>
      <c r="J212" s="85"/>
      <c r="K212" s="7"/>
      <c r="L212" s="7"/>
      <c r="M212" s="64"/>
    </row>
    <row r="213" spans="1:13" ht="27.75" customHeight="1">
      <c r="A213" s="113">
        <v>2490</v>
      </c>
      <c r="B213" s="131" t="s">
        <v>0</v>
      </c>
      <c r="C213" s="30">
        <v>9</v>
      </c>
      <c r="D213" s="32">
        <v>0</v>
      </c>
      <c r="E213" s="51" t="s">
        <v>236</v>
      </c>
      <c r="F213" s="5">
        <f>SUM(F215)</f>
        <v>-3000</v>
      </c>
      <c r="G213" s="5">
        <f>SUM(G215)</f>
        <v>0</v>
      </c>
      <c r="H213" s="81">
        <f>SUM(H215)</f>
        <v>-3000</v>
      </c>
      <c r="I213" s="22"/>
      <c r="J213" s="26"/>
      <c r="K213" s="5"/>
      <c r="L213" s="5"/>
      <c r="M213" s="64"/>
    </row>
    <row r="214" spans="1:13" s="79" customFormat="1" ht="16.5" customHeight="1">
      <c r="A214" s="113"/>
      <c r="B214" s="114"/>
      <c r="C214" s="30"/>
      <c r="D214" s="32"/>
      <c r="E214" s="51" t="s">
        <v>126</v>
      </c>
      <c r="F214" s="5"/>
      <c r="G214" s="5"/>
      <c r="H214" s="81"/>
      <c r="I214" s="22"/>
      <c r="J214" s="26"/>
      <c r="K214" s="5"/>
      <c r="L214" s="5"/>
      <c r="M214" s="64"/>
    </row>
    <row r="215" spans="1:13" ht="27.75" customHeight="1" thickBot="1">
      <c r="A215" s="113">
        <v>2491</v>
      </c>
      <c r="B215" s="131" t="s">
        <v>0</v>
      </c>
      <c r="C215" s="30">
        <v>9</v>
      </c>
      <c r="D215" s="32">
        <v>1</v>
      </c>
      <c r="E215" s="51" t="s">
        <v>236</v>
      </c>
      <c r="F215" s="7">
        <f>SUM(G215:H215)</f>
        <v>-3000</v>
      </c>
      <c r="G215" s="7"/>
      <c r="H215" s="212">
        <v>-3000</v>
      </c>
      <c r="I215" s="207"/>
      <c r="J215" s="85"/>
      <c r="K215" s="7"/>
      <c r="L215" s="7"/>
      <c r="M215" s="64"/>
    </row>
    <row r="216" spans="1:13" s="77" customFormat="1" ht="56.25" customHeight="1">
      <c r="A216" s="107">
        <v>2500</v>
      </c>
      <c r="B216" s="108" t="s">
        <v>1</v>
      </c>
      <c r="C216" s="109">
        <v>0</v>
      </c>
      <c r="D216" s="110">
        <v>0</v>
      </c>
      <c r="E216" s="54" t="s">
        <v>237</v>
      </c>
      <c r="F216" s="111">
        <f aca="true" t="shared" si="47" ref="F216:L216">SUM(F218,F229,F234,F239,F244,F247,)</f>
        <v>206865</v>
      </c>
      <c r="G216" s="111">
        <f t="shared" si="47"/>
        <v>206865</v>
      </c>
      <c r="H216" s="218">
        <f t="shared" si="47"/>
        <v>0</v>
      </c>
      <c r="I216" s="214">
        <f t="shared" si="47"/>
        <v>0</v>
      </c>
      <c r="J216" s="112">
        <f t="shared" si="47"/>
        <v>0</v>
      </c>
      <c r="K216" s="111">
        <f t="shared" si="47"/>
        <v>0</v>
      </c>
      <c r="L216" s="111">
        <f t="shared" si="47"/>
        <v>0</v>
      </c>
      <c r="M216" s="64"/>
    </row>
    <row r="217" spans="1:13" ht="11.25" customHeight="1">
      <c r="A217" s="124"/>
      <c r="B217" s="114"/>
      <c r="C217" s="125"/>
      <c r="D217" s="126"/>
      <c r="E217" s="51" t="s">
        <v>125</v>
      </c>
      <c r="F217" s="12"/>
      <c r="G217" s="12"/>
      <c r="H217" s="219"/>
      <c r="I217" s="215"/>
      <c r="J217" s="90"/>
      <c r="K217" s="12"/>
      <c r="L217" s="12"/>
      <c r="M217" s="64"/>
    </row>
    <row r="218" spans="1:13" ht="17.25" customHeight="1">
      <c r="A218" s="113">
        <v>2510</v>
      </c>
      <c r="B218" s="131" t="s">
        <v>1</v>
      </c>
      <c r="C218" s="30">
        <v>1</v>
      </c>
      <c r="D218" s="32">
        <v>0</v>
      </c>
      <c r="E218" s="51" t="s">
        <v>238</v>
      </c>
      <c r="F218" s="5">
        <f aca="true" t="shared" si="48" ref="F218:L218">SUM(F220)</f>
        <v>91000</v>
      </c>
      <c r="G218" s="5">
        <f t="shared" si="48"/>
        <v>91000</v>
      </c>
      <c r="H218" s="81">
        <f t="shared" si="48"/>
        <v>0</v>
      </c>
      <c r="I218" s="22">
        <f t="shared" si="48"/>
        <v>0</v>
      </c>
      <c r="J218" s="26">
        <f t="shared" si="48"/>
        <v>0</v>
      </c>
      <c r="K218" s="5">
        <f t="shared" si="48"/>
        <v>0</v>
      </c>
      <c r="L218" s="5">
        <f t="shared" si="48"/>
        <v>0</v>
      </c>
      <c r="M218" s="64"/>
    </row>
    <row r="219" spans="1:13" s="79" customFormat="1" ht="13.5" customHeight="1">
      <c r="A219" s="113"/>
      <c r="B219" s="114"/>
      <c r="C219" s="30"/>
      <c r="D219" s="32"/>
      <c r="E219" s="51" t="s">
        <v>126</v>
      </c>
      <c r="F219" s="5"/>
      <c r="G219" s="5"/>
      <c r="H219" s="81"/>
      <c r="I219" s="22"/>
      <c r="J219" s="26"/>
      <c r="K219" s="5"/>
      <c r="L219" s="5"/>
      <c r="M219" s="64"/>
    </row>
    <row r="220" spans="1:13" ht="21.75" customHeight="1" thickBot="1">
      <c r="A220" s="113">
        <v>2511</v>
      </c>
      <c r="B220" s="131" t="s">
        <v>1</v>
      </c>
      <c r="C220" s="30">
        <v>1</v>
      </c>
      <c r="D220" s="32">
        <v>1</v>
      </c>
      <c r="E220" s="51" t="s">
        <v>238</v>
      </c>
      <c r="F220" s="7">
        <f>F221+F222+F223+F224+F225+F226</f>
        <v>91000</v>
      </c>
      <c r="G220" s="7">
        <f aca="true" t="shared" si="49" ref="G220:L220">G221+G222+G223+G224+G225+G226</f>
        <v>91000</v>
      </c>
      <c r="H220" s="212">
        <f t="shared" si="49"/>
        <v>0</v>
      </c>
      <c r="I220" s="207">
        <f t="shared" si="49"/>
        <v>0</v>
      </c>
      <c r="J220" s="7">
        <f t="shared" si="49"/>
        <v>0</v>
      </c>
      <c r="K220" s="7">
        <f t="shared" si="49"/>
        <v>0</v>
      </c>
      <c r="L220" s="7">
        <f t="shared" si="49"/>
        <v>0</v>
      </c>
      <c r="M220" s="64"/>
    </row>
    <row r="221" spans="1:13" ht="17.25" customHeight="1" thickBot="1">
      <c r="A221" s="113"/>
      <c r="B221" s="131"/>
      <c r="C221" s="30"/>
      <c r="D221" s="32"/>
      <c r="E221" s="94">
        <v>4213</v>
      </c>
      <c r="F221" s="7">
        <f aca="true" t="shared" si="50" ref="F221:F226">SUM(G221:H221)</f>
        <v>85000</v>
      </c>
      <c r="G221" s="5">
        <v>85000</v>
      </c>
      <c r="H221" s="81"/>
      <c r="I221" s="22"/>
      <c r="J221" s="26"/>
      <c r="K221" s="5"/>
      <c r="L221" s="5"/>
      <c r="M221" s="64"/>
    </row>
    <row r="222" spans="1:13" ht="17.25" customHeight="1" thickBot="1">
      <c r="A222" s="113"/>
      <c r="B222" s="131"/>
      <c r="C222" s="30"/>
      <c r="D222" s="32"/>
      <c r="E222" s="94">
        <v>4239</v>
      </c>
      <c r="F222" s="7">
        <f t="shared" si="50"/>
        <v>2000</v>
      </c>
      <c r="G222" s="5">
        <v>2000</v>
      </c>
      <c r="H222" s="81"/>
      <c r="I222" s="22"/>
      <c r="J222" s="26"/>
      <c r="K222" s="5"/>
      <c r="L222" s="5"/>
      <c r="M222" s="64"/>
    </row>
    <row r="223" spans="1:13" ht="17.25" customHeight="1" thickBot="1">
      <c r="A223" s="113"/>
      <c r="B223" s="131"/>
      <c r="C223" s="30"/>
      <c r="D223" s="32"/>
      <c r="E223" s="94">
        <v>4269</v>
      </c>
      <c r="F223" s="7">
        <f t="shared" si="50"/>
        <v>4000</v>
      </c>
      <c r="G223" s="5">
        <v>4000</v>
      </c>
      <c r="H223" s="81"/>
      <c r="I223" s="22"/>
      <c r="J223" s="26"/>
      <c r="K223" s="5"/>
      <c r="L223" s="5"/>
      <c r="M223" s="64"/>
    </row>
    <row r="224" spans="1:13" ht="24.75" customHeight="1" thickBot="1">
      <c r="A224" s="113"/>
      <c r="B224" s="131"/>
      <c r="C224" s="30"/>
      <c r="D224" s="32"/>
      <c r="E224" s="94">
        <v>4264</v>
      </c>
      <c r="F224" s="7">
        <f t="shared" si="50"/>
        <v>0</v>
      </c>
      <c r="G224" s="5"/>
      <c r="H224" s="81"/>
      <c r="I224" s="22"/>
      <c r="J224" s="26"/>
      <c r="K224" s="5"/>
      <c r="L224" s="5"/>
      <c r="M224" s="64"/>
    </row>
    <row r="225" spans="1:13" ht="21.75" customHeight="1" thickBot="1">
      <c r="A225" s="113"/>
      <c r="B225" s="131"/>
      <c r="C225" s="30"/>
      <c r="D225" s="32"/>
      <c r="E225" s="94">
        <v>4269</v>
      </c>
      <c r="F225" s="7">
        <f t="shared" si="50"/>
        <v>0</v>
      </c>
      <c r="G225" s="5"/>
      <c r="H225" s="81"/>
      <c r="I225" s="22"/>
      <c r="J225" s="26"/>
      <c r="K225" s="5"/>
      <c r="L225" s="5"/>
      <c r="M225" s="64"/>
    </row>
    <row r="226" spans="1:13" ht="24.75" customHeight="1" thickBot="1">
      <c r="A226" s="113"/>
      <c r="B226" s="131"/>
      <c r="C226" s="30"/>
      <c r="D226" s="32"/>
      <c r="E226" s="94">
        <v>4823</v>
      </c>
      <c r="F226" s="7">
        <f t="shared" si="50"/>
        <v>0</v>
      </c>
      <c r="G226" s="5"/>
      <c r="H226" s="81"/>
      <c r="I226" s="22"/>
      <c r="J226" s="26"/>
      <c r="K226" s="5"/>
      <c r="L226" s="5"/>
      <c r="M226" s="64"/>
    </row>
    <row r="227" spans="1:13" ht="24" customHeight="1" thickBot="1">
      <c r="A227" s="113"/>
      <c r="B227" s="131"/>
      <c r="C227" s="30"/>
      <c r="D227" s="32"/>
      <c r="E227" s="94"/>
      <c r="F227" s="7"/>
      <c r="G227" s="5"/>
      <c r="H227" s="81"/>
      <c r="I227" s="22"/>
      <c r="J227" s="26"/>
      <c r="K227" s="5"/>
      <c r="L227" s="5"/>
      <c r="M227" s="64"/>
    </row>
    <row r="228" spans="1:13" ht="20.25" customHeight="1" thickBot="1">
      <c r="A228" s="113"/>
      <c r="B228" s="131"/>
      <c r="C228" s="30"/>
      <c r="D228" s="32"/>
      <c r="E228" s="94"/>
      <c r="F228" s="7"/>
      <c r="G228" s="5"/>
      <c r="H228" s="81"/>
      <c r="I228" s="22"/>
      <c r="J228" s="26"/>
      <c r="K228" s="5"/>
      <c r="L228" s="5"/>
      <c r="M228" s="64"/>
    </row>
    <row r="229" spans="1:13" ht="18.75" customHeight="1">
      <c r="A229" s="113">
        <v>2520</v>
      </c>
      <c r="B229" s="131" t="s">
        <v>1</v>
      </c>
      <c r="C229" s="30">
        <v>2</v>
      </c>
      <c r="D229" s="32">
        <v>0</v>
      </c>
      <c r="E229" s="51" t="s">
        <v>239</v>
      </c>
      <c r="F229" s="5">
        <f aca="true" t="shared" si="51" ref="F229:L229">SUM(F231)</f>
        <v>0</v>
      </c>
      <c r="G229" s="5">
        <f t="shared" si="51"/>
        <v>0</v>
      </c>
      <c r="H229" s="81">
        <f t="shared" si="51"/>
        <v>0</v>
      </c>
      <c r="I229" s="22">
        <f t="shared" si="51"/>
        <v>0</v>
      </c>
      <c r="J229" s="26">
        <f t="shared" si="51"/>
        <v>0</v>
      </c>
      <c r="K229" s="5">
        <f t="shared" si="51"/>
        <v>0</v>
      </c>
      <c r="L229" s="5">
        <f t="shared" si="51"/>
        <v>0</v>
      </c>
      <c r="M229" s="64"/>
    </row>
    <row r="230" spans="1:13" s="79" customFormat="1" ht="10.5" customHeight="1">
      <c r="A230" s="113"/>
      <c r="B230" s="114"/>
      <c r="C230" s="30"/>
      <c r="D230" s="32"/>
      <c r="E230" s="51"/>
      <c r="F230" s="27"/>
      <c r="G230" s="27"/>
      <c r="H230" s="213"/>
      <c r="I230" s="205"/>
      <c r="J230" s="28"/>
      <c r="K230" s="27"/>
      <c r="L230" s="27"/>
      <c r="M230" s="64"/>
    </row>
    <row r="231" spans="1:13" ht="16.5" customHeight="1" thickBot="1">
      <c r="A231" s="113">
        <v>2521</v>
      </c>
      <c r="B231" s="131" t="s">
        <v>1</v>
      </c>
      <c r="C231" s="30">
        <v>2</v>
      </c>
      <c r="D231" s="32">
        <v>1</v>
      </c>
      <c r="E231" s="51" t="s">
        <v>240</v>
      </c>
      <c r="F231" s="7">
        <f>SUM(G231:H231)</f>
        <v>0</v>
      </c>
      <c r="G231" s="27">
        <f aca="true" t="shared" si="52" ref="G231:L231">G232+G233</f>
        <v>0</v>
      </c>
      <c r="H231" s="213">
        <f t="shared" si="52"/>
        <v>0</v>
      </c>
      <c r="I231" s="205">
        <f t="shared" si="52"/>
        <v>0</v>
      </c>
      <c r="J231" s="28">
        <f t="shared" si="52"/>
        <v>0</v>
      </c>
      <c r="K231" s="27">
        <f t="shared" si="52"/>
        <v>0</v>
      </c>
      <c r="L231" s="27">
        <f t="shared" si="52"/>
        <v>0</v>
      </c>
      <c r="M231" s="64"/>
    </row>
    <row r="232" spans="1:13" ht="16.5" customHeight="1" thickBot="1">
      <c r="A232" s="113"/>
      <c r="B232" s="131"/>
      <c r="C232" s="30"/>
      <c r="D232" s="32"/>
      <c r="E232" s="91">
        <v>4251</v>
      </c>
      <c r="F232" s="7">
        <f>SUM(G232:H232)</f>
        <v>0</v>
      </c>
      <c r="G232" s="5"/>
      <c r="H232" s="81"/>
      <c r="I232" s="22"/>
      <c r="J232" s="26"/>
      <c r="K232" s="5"/>
      <c r="L232" s="5"/>
      <c r="M232" s="64"/>
    </row>
    <row r="233" spans="1:13" ht="16.5" customHeight="1" thickBot="1">
      <c r="A233" s="113"/>
      <c r="B233" s="131"/>
      <c r="C233" s="30"/>
      <c r="D233" s="32"/>
      <c r="E233" s="91"/>
      <c r="F233" s="7">
        <f>SUM(G233:H233)</f>
        <v>0</v>
      </c>
      <c r="G233" s="5"/>
      <c r="H233" s="81"/>
      <c r="I233" s="22"/>
      <c r="J233" s="26"/>
      <c r="K233" s="5"/>
      <c r="L233" s="5"/>
      <c r="M233" s="64"/>
    </row>
    <row r="234" spans="1:13" ht="24.75" customHeight="1">
      <c r="A234" s="113">
        <v>2530</v>
      </c>
      <c r="B234" s="131" t="s">
        <v>1</v>
      </c>
      <c r="C234" s="30">
        <v>3</v>
      </c>
      <c r="D234" s="32">
        <v>0</v>
      </c>
      <c r="E234" s="51" t="s">
        <v>241</v>
      </c>
      <c r="F234" s="5">
        <f aca="true" t="shared" si="53" ref="F234:L234">SUM(F236)</f>
        <v>0</v>
      </c>
      <c r="G234" s="5">
        <f t="shared" si="53"/>
        <v>0</v>
      </c>
      <c r="H234" s="81">
        <f t="shared" si="53"/>
        <v>0</v>
      </c>
      <c r="I234" s="22">
        <f t="shared" si="53"/>
        <v>0</v>
      </c>
      <c r="J234" s="26">
        <f t="shared" si="53"/>
        <v>0</v>
      </c>
      <c r="K234" s="5">
        <f t="shared" si="53"/>
        <v>0</v>
      </c>
      <c r="L234" s="5">
        <f t="shared" si="53"/>
        <v>0</v>
      </c>
      <c r="M234" s="64"/>
    </row>
    <row r="235" spans="1:13" s="79" customFormat="1" ht="15.75" customHeight="1">
      <c r="A235" s="113"/>
      <c r="B235" s="114"/>
      <c r="C235" s="30"/>
      <c r="D235" s="32"/>
      <c r="E235" s="51" t="s">
        <v>126</v>
      </c>
      <c r="F235" s="5"/>
      <c r="G235" s="5"/>
      <c r="H235" s="81"/>
      <c r="I235" s="22"/>
      <c r="J235" s="26"/>
      <c r="K235" s="5"/>
      <c r="L235" s="5"/>
      <c r="M235" s="64"/>
    </row>
    <row r="236" spans="1:13" ht="25.5" customHeight="1" thickBot="1">
      <c r="A236" s="113">
        <v>2531</v>
      </c>
      <c r="B236" s="131" t="s">
        <v>1</v>
      </c>
      <c r="C236" s="30">
        <v>3</v>
      </c>
      <c r="D236" s="32">
        <v>1</v>
      </c>
      <c r="E236" s="51" t="s">
        <v>241</v>
      </c>
      <c r="F236" s="7">
        <f>SUM(G236:H236)</f>
        <v>0</v>
      </c>
      <c r="G236" s="7">
        <f aca="true" t="shared" si="54" ref="G236:L236">G237+G238</f>
        <v>0</v>
      </c>
      <c r="H236" s="212">
        <f t="shared" si="54"/>
        <v>0</v>
      </c>
      <c r="I236" s="207">
        <f t="shared" si="54"/>
        <v>0</v>
      </c>
      <c r="J236" s="7">
        <f t="shared" si="54"/>
        <v>0</v>
      </c>
      <c r="K236" s="7">
        <f t="shared" si="54"/>
        <v>0</v>
      </c>
      <c r="L236" s="7">
        <f t="shared" si="54"/>
        <v>0</v>
      </c>
      <c r="M236" s="64"/>
    </row>
    <row r="237" spans="1:13" ht="25.5" customHeight="1" thickBot="1">
      <c r="A237" s="113"/>
      <c r="B237" s="131"/>
      <c r="C237" s="30"/>
      <c r="D237" s="32"/>
      <c r="E237" s="47">
        <v>4213</v>
      </c>
      <c r="F237" s="7">
        <f>SUM(G237:H237)</f>
        <v>0</v>
      </c>
      <c r="G237" s="27"/>
      <c r="H237" s="213"/>
      <c r="I237" s="205"/>
      <c r="J237" s="28"/>
      <c r="K237" s="27"/>
      <c r="L237" s="27"/>
      <c r="M237" s="64"/>
    </row>
    <row r="238" spans="1:13" ht="25.5" customHeight="1" thickBot="1">
      <c r="A238" s="113"/>
      <c r="B238" s="131"/>
      <c r="C238" s="30"/>
      <c r="D238" s="32"/>
      <c r="E238" s="47">
        <v>5113</v>
      </c>
      <c r="F238" s="7">
        <f>SUM(G238:H238)</f>
        <v>0</v>
      </c>
      <c r="G238" s="27"/>
      <c r="H238" s="213"/>
      <c r="I238" s="205"/>
      <c r="J238" s="28"/>
      <c r="K238" s="27"/>
      <c r="L238" s="27"/>
      <c r="M238" s="64"/>
    </row>
    <row r="239" spans="1:13" ht="30" customHeight="1">
      <c r="A239" s="113">
        <v>2540</v>
      </c>
      <c r="B239" s="131" t="s">
        <v>1</v>
      </c>
      <c r="C239" s="30">
        <v>4</v>
      </c>
      <c r="D239" s="32">
        <v>0</v>
      </c>
      <c r="E239" s="51" t="s">
        <v>242</v>
      </c>
      <c r="F239" s="5">
        <f aca="true" t="shared" si="55" ref="F239:L239">SUM(F241)</f>
        <v>0</v>
      </c>
      <c r="G239" s="5">
        <f t="shared" si="55"/>
        <v>0</v>
      </c>
      <c r="H239" s="81">
        <f t="shared" si="55"/>
        <v>0</v>
      </c>
      <c r="I239" s="22">
        <f t="shared" si="55"/>
        <v>0</v>
      </c>
      <c r="J239" s="26">
        <f t="shared" si="55"/>
        <v>0</v>
      </c>
      <c r="K239" s="5">
        <f t="shared" si="55"/>
        <v>0</v>
      </c>
      <c r="L239" s="5">
        <f t="shared" si="55"/>
        <v>0</v>
      </c>
      <c r="M239" s="64"/>
    </row>
    <row r="240" spans="1:13" s="79" customFormat="1" ht="16.5" customHeight="1">
      <c r="A240" s="113"/>
      <c r="B240" s="114"/>
      <c r="C240" s="30"/>
      <c r="D240" s="32"/>
      <c r="E240" s="51" t="s">
        <v>126</v>
      </c>
      <c r="F240" s="5"/>
      <c r="G240" s="5"/>
      <c r="H240" s="81"/>
      <c r="I240" s="22"/>
      <c r="J240" s="26"/>
      <c r="K240" s="5"/>
      <c r="L240" s="5"/>
      <c r="M240" s="64"/>
    </row>
    <row r="241" spans="1:13" ht="33" customHeight="1" thickBot="1">
      <c r="A241" s="113">
        <v>2541</v>
      </c>
      <c r="B241" s="131" t="s">
        <v>1</v>
      </c>
      <c r="C241" s="30">
        <v>4</v>
      </c>
      <c r="D241" s="32">
        <v>1</v>
      </c>
      <c r="E241" s="51" t="s">
        <v>242</v>
      </c>
      <c r="F241" s="7">
        <f>SUM(G241:H241)</f>
        <v>0</v>
      </c>
      <c r="G241" s="27">
        <f aca="true" t="shared" si="56" ref="G241:L241">G242+G243</f>
        <v>0</v>
      </c>
      <c r="H241" s="213">
        <f t="shared" si="56"/>
        <v>0</v>
      </c>
      <c r="I241" s="205">
        <f t="shared" si="56"/>
        <v>0</v>
      </c>
      <c r="J241" s="28">
        <f t="shared" si="56"/>
        <v>0</v>
      </c>
      <c r="K241" s="27">
        <f t="shared" si="56"/>
        <v>0</v>
      </c>
      <c r="L241" s="27">
        <f t="shared" si="56"/>
        <v>0</v>
      </c>
      <c r="M241" s="64"/>
    </row>
    <row r="242" spans="1:13" ht="17.25" customHeight="1" thickBot="1">
      <c r="A242" s="113"/>
      <c r="B242" s="131"/>
      <c r="C242" s="30"/>
      <c r="D242" s="32"/>
      <c r="E242" s="47">
        <v>4239</v>
      </c>
      <c r="F242" s="7">
        <f>SUM(G242:H242)</f>
        <v>0</v>
      </c>
      <c r="G242" s="5">
        <v>0</v>
      </c>
      <c r="H242" s="81"/>
      <c r="I242" s="22"/>
      <c r="J242" s="26"/>
      <c r="K242" s="5"/>
      <c r="L242" s="5"/>
      <c r="M242" s="64"/>
    </row>
    <row r="243" spans="1:13" ht="17.25" customHeight="1" thickBot="1">
      <c r="A243" s="113"/>
      <c r="B243" s="131"/>
      <c r="C243" s="30"/>
      <c r="D243" s="32"/>
      <c r="E243" s="47"/>
      <c r="F243" s="7">
        <f>SUM(G243:H243)</f>
        <v>0</v>
      </c>
      <c r="G243" s="5"/>
      <c r="H243" s="81"/>
      <c r="I243" s="22"/>
      <c r="J243" s="26"/>
      <c r="K243" s="5"/>
      <c r="L243" s="5"/>
      <c r="M243" s="64"/>
    </row>
    <row r="244" spans="1:13" ht="56.25" customHeight="1">
      <c r="A244" s="113">
        <v>2550</v>
      </c>
      <c r="B244" s="131" t="s">
        <v>1</v>
      </c>
      <c r="C244" s="30">
        <v>5</v>
      </c>
      <c r="D244" s="32">
        <v>0</v>
      </c>
      <c r="E244" s="51" t="s">
        <v>243</v>
      </c>
      <c r="F244" s="5">
        <f aca="true" t="shared" si="57" ref="F244:L244">SUM(F246)</f>
        <v>0</v>
      </c>
      <c r="G244" s="5">
        <f t="shared" si="57"/>
        <v>0</v>
      </c>
      <c r="H244" s="81">
        <f t="shared" si="57"/>
        <v>0</v>
      </c>
      <c r="I244" s="22">
        <f t="shared" si="57"/>
        <v>0</v>
      </c>
      <c r="J244" s="26">
        <f t="shared" si="57"/>
        <v>0</v>
      </c>
      <c r="K244" s="5">
        <f t="shared" si="57"/>
        <v>0</v>
      </c>
      <c r="L244" s="5">
        <f t="shared" si="57"/>
        <v>0</v>
      </c>
      <c r="M244" s="64"/>
    </row>
    <row r="245" spans="1:13" s="79" customFormat="1" ht="14.25" customHeight="1">
      <c r="A245" s="113"/>
      <c r="B245" s="114"/>
      <c r="C245" s="30"/>
      <c r="D245" s="32"/>
      <c r="E245" s="51" t="s">
        <v>126</v>
      </c>
      <c r="F245" s="5"/>
      <c r="G245" s="5"/>
      <c r="H245" s="81"/>
      <c r="I245" s="22"/>
      <c r="J245" s="26"/>
      <c r="K245" s="5"/>
      <c r="L245" s="5"/>
      <c r="M245" s="64"/>
    </row>
    <row r="246" spans="1:13" ht="52.5" customHeight="1" thickBot="1">
      <c r="A246" s="113">
        <v>2551</v>
      </c>
      <c r="B246" s="131" t="s">
        <v>1</v>
      </c>
      <c r="C246" s="30">
        <v>5</v>
      </c>
      <c r="D246" s="32">
        <v>1</v>
      </c>
      <c r="E246" s="51" t="s">
        <v>243</v>
      </c>
      <c r="F246" s="7">
        <f>SUM(G246:H246)</f>
        <v>0</v>
      </c>
      <c r="G246" s="7"/>
      <c r="H246" s="212"/>
      <c r="I246" s="207"/>
      <c r="J246" s="85"/>
      <c r="K246" s="7"/>
      <c r="L246" s="7"/>
      <c r="M246" s="64"/>
    </row>
    <row r="247" spans="1:13" ht="40.5" customHeight="1">
      <c r="A247" s="113">
        <v>2560</v>
      </c>
      <c r="B247" s="131" t="s">
        <v>1</v>
      </c>
      <c r="C247" s="30">
        <v>6</v>
      </c>
      <c r="D247" s="32">
        <v>0</v>
      </c>
      <c r="E247" s="51" t="s">
        <v>244</v>
      </c>
      <c r="F247" s="5">
        <f aca="true" t="shared" si="58" ref="F247:L247">SUM(F249)</f>
        <v>115865</v>
      </c>
      <c r="G247" s="5">
        <f t="shared" si="58"/>
        <v>115865</v>
      </c>
      <c r="H247" s="81">
        <f t="shared" si="58"/>
        <v>0</v>
      </c>
      <c r="I247" s="22">
        <f t="shared" si="58"/>
        <v>0</v>
      </c>
      <c r="J247" s="26">
        <f t="shared" si="58"/>
        <v>0</v>
      </c>
      <c r="K247" s="5">
        <f t="shared" si="58"/>
        <v>0</v>
      </c>
      <c r="L247" s="5">
        <f t="shared" si="58"/>
        <v>0</v>
      </c>
      <c r="M247" s="64"/>
    </row>
    <row r="248" spans="1:13" s="79" customFormat="1" ht="21" customHeight="1">
      <c r="A248" s="113"/>
      <c r="B248" s="114"/>
      <c r="C248" s="30"/>
      <c r="D248" s="32"/>
      <c r="E248" s="51" t="s">
        <v>126</v>
      </c>
      <c r="F248" s="5"/>
      <c r="G248" s="5"/>
      <c r="H248" s="81"/>
      <c r="I248" s="22"/>
      <c r="J248" s="26"/>
      <c r="K248" s="5"/>
      <c r="L248" s="5"/>
      <c r="M248" s="64"/>
    </row>
    <row r="249" spans="1:13" ht="45" customHeight="1" thickBot="1">
      <c r="A249" s="113">
        <v>2561</v>
      </c>
      <c r="B249" s="131" t="s">
        <v>1</v>
      </c>
      <c r="C249" s="30">
        <v>6</v>
      </c>
      <c r="D249" s="32">
        <v>1</v>
      </c>
      <c r="E249" s="51" t="s">
        <v>244</v>
      </c>
      <c r="F249" s="7">
        <f>SUM(G249:H249)</f>
        <v>115865</v>
      </c>
      <c r="G249" s="27">
        <f aca="true" t="shared" si="59" ref="G249:L249">SUM(G250:G252)</f>
        <v>115865</v>
      </c>
      <c r="H249" s="213">
        <f t="shared" si="59"/>
        <v>0</v>
      </c>
      <c r="I249" s="205">
        <f t="shared" si="59"/>
        <v>0</v>
      </c>
      <c r="J249" s="27">
        <f t="shared" si="59"/>
        <v>0</v>
      </c>
      <c r="K249" s="27">
        <f t="shared" si="59"/>
        <v>0</v>
      </c>
      <c r="L249" s="27">
        <f t="shared" si="59"/>
        <v>0</v>
      </c>
      <c r="M249" s="64"/>
    </row>
    <row r="250" spans="1:13" ht="27.75" customHeight="1" thickBot="1">
      <c r="A250" s="113"/>
      <c r="B250" s="131"/>
      <c r="C250" s="30"/>
      <c r="D250" s="32"/>
      <c r="E250" s="47" t="s">
        <v>397</v>
      </c>
      <c r="F250" s="7">
        <f>SUM(G250:H250)</f>
        <v>115865</v>
      </c>
      <c r="G250" s="5">
        <v>115865</v>
      </c>
      <c r="H250" s="81"/>
      <c r="I250" s="22"/>
      <c r="J250" s="26"/>
      <c r="K250" s="5"/>
      <c r="L250" s="5"/>
      <c r="M250" s="64"/>
    </row>
    <row r="251" spans="1:13" ht="27.75" customHeight="1" thickBot="1">
      <c r="A251" s="113"/>
      <c r="B251" s="131"/>
      <c r="C251" s="30"/>
      <c r="D251" s="32"/>
      <c r="E251" s="47"/>
      <c r="F251" s="7"/>
      <c r="G251" s="5"/>
      <c r="H251" s="81"/>
      <c r="I251" s="22"/>
      <c r="J251" s="26"/>
      <c r="K251" s="5"/>
      <c r="L251" s="5"/>
      <c r="M251" s="64"/>
    </row>
    <row r="252" spans="1:13" ht="27.75" customHeight="1" thickBot="1">
      <c r="A252" s="113"/>
      <c r="B252" s="131"/>
      <c r="C252" s="30"/>
      <c r="D252" s="32"/>
      <c r="E252" s="47"/>
      <c r="F252" s="7">
        <f>SUM(G252:H252)</f>
        <v>0</v>
      </c>
      <c r="G252" s="5"/>
      <c r="H252" s="81"/>
      <c r="I252" s="22"/>
      <c r="J252" s="26"/>
      <c r="K252" s="5"/>
      <c r="L252" s="5"/>
      <c r="M252" s="64"/>
    </row>
    <row r="253" spans="1:13" s="77" customFormat="1" ht="75" customHeight="1">
      <c r="A253" s="107">
        <v>2600</v>
      </c>
      <c r="B253" s="108" t="s">
        <v>2</v>
      </c>
      <c r="C253" s="109">
        <v>0</v>
      </c>
      <c r="D253" s="110">
        <v>0</v>
      </c>
      <c r="E253" s="54" t="s">
        <v>245</v>
      </c>
      <c r="F253" s="111">
        <f aca="true" t="shared" si="60" ref="F253:L253">SUM(F255,F260,F263,F269,F287,F290,)</f>
        <v>99975</v>
      </c>
      <c r="G253" s="111">
        <f t="shared" si="60"/>
        <v>99975</v>
      </c>
      <c r="H253" s="218">
        <f t="shared" si="60"/>
        <v>0</v>
      </c>
      <c r="I253" s="214">
        <f t="shared" si="60"/>
        <v>0</v>
      </c>
      <c r="J253" s="112">
        <f t="shared" si="60"/>
        <v>0</v>
      </c>
      <c r="K253" s="111">
        <f t="shared" si="60"/>
        <v>0</v>
      </c>
      <c r="L253" s="111">
        <f t="shared" si="60"/>
        <v>0</v>
      </c>
      <c r="M253" s="64"/>
    </row>
    <row r="254" spans="1:13" ht="17.25" customHeight="1">
      <c r="A254" s="124"/>
      <c r="B254" s="114"/>
      <c r="C254" s="125"/>
      <c r="D254" s="126"/>
      <c r="E254" s="51" t="s">
        <v>125</v>
      </c>
      <c r="F254" s="12"/>
      <c r="G254" s="12"/>
      <c r="H254" s="219"/>
      <c r="I254" s="215"/>
      <c r="J254" s="90"/>
      <c r="K254" s="12"/>
      <c r="L254" s="12"/>
      <c r="M254" s="64"/>
    </row>
    <row r="255" spans="1:13" ht="16.5" customHeight="1">
      <c r="A255" s="113">
        <v>2610</v>
      </c>
      <c r="B255" s="131" t="s">
        <v>2</v>
      </c>
      <c r="C255" s="30">
        <v>1</v>
      </c>
      <c r="D255" s="32">
        <v>0</v>
      </c>
      <c r="E255" s="51" t="s">
        <v>246</v>
      </c>
      <c r="F255" s="5">
        <f aca="true" t="shared" si="61" ref="F255:L255">SUM(F257)</f>
        <v>0</v>
      </c>
      <c r="G255" s="5">
        <f t="shared" si="61"/>
        <v>0</v>
      </c>
      <c r="H255" s="81">
        <f t="shared" si="61"/>
        <v>0</v>
      </c>
      <c r="I255" s="22">
        <f t="shared" si="61"/>
        <v>0</v>
      </c>
      <c r="J255" s="26">
        <f t="shared" si="61"/>
        <v>0</v>
      </c>
      <c r="K255" s="5">
        <f t="shared" si="61"/>
        <v>0</v>
      </c>
      <c r="L255" s="5">
        <f t="shared" si="61"/>
        <v>0</v>
      </c>
      <c r="M255" s="64"/>
    </row>
    <row r="256" spans="1:13" s="79" customFormat="1" ht="14.25" customHeight="1">
      <c r="A256" s="113"/>
      <c r="B256" s="114"/>
      <c r="C256" s="30"/>
      <c r="D256" s="32"/>
      <c r="E256" s="51" t="s">
        <v>126</v>
      </c>
      <c r="F256" s="5"/>
      <c r="G256" s="5"/>
      <c r="H256" s="81"/>
      <c r="I256" s="22"/>
      <c r="J256" s="26"/>
      <c r="K256" s="5"/>
      <c r="L256" s="5"/>
      <c r="M256" s="64"/>
    </row>
    <row r="257" spans="1:13" ht="21" customHeight="1" thickBot="1">
      <c r="A257" s="113">
        <v>2611</v>
      </c>
      <c r="B257" s="131" t="s">
        <v>2</v>
      </c>
      <c r="C257" s="30">
        <v>1</v>
      </c>
      <c r="D257" s="32">
        <v>1</v>
      </c>
      <c r="E257" s="51" t="s">
        <v>247</v>
      </c>
      <c r="F257" s="7">
        <f>SUM(G257:H257)</f>
        <v>0</v>
      </c>
      <c r="G257" s="27">
        <f aca="true" t="shared" si="62" ref="G257:L257">G258+G259</f>
        <v>0</v>
      </c>
      <c r="H257" s="213">
        <f t="shared" si="62"/>
        <v>0</v>
      </c>
      <c r="I257" s="205">
        <f t="shared" si="62"/>
        <v>0</v>
      </c>
      <c r="J257" s="28">
        <f t="shared" si="62"/>
        <v>0</v>
      </c>
      <c r="K257" s="27">
        <f t="shared" si="62"/>
        <v>0</v>
      </c>
      <c r="L257" s="27">
        <f t="shared" si="62"/>
        <v>0</v>
      </c>
      <c r="M257" s="64"/>
    </row>
    <row r="258" spans="1:13" ht="21" customHeight="1" thickBot="1">
      <c r="A258" s="113"/>
      <c r="B258" s="131"/>
      <c r="C258" s="30"/>
      <c r="D258" s="32"/>
      <c r="E258" s="47">
        <v>4251</v>
      </c>
      <c r="F258" s="7">
        <f>SUM(G258:H258)</f>
        <v>0</v>
      </c>
      <c r="G258" s="5"/>
      <c r="H258" s="81"/>
      <c r="I258" s="22"/>
      <c r="J258" s="26"/>
      <c r="K258" s="5"/>
      <c r="L258" s="5"/>
      <c r="M258" s="64"/>
    </row>
    <row r="259" spans="1:13" ht="21" customHeight="1" thickBot="1">
      <c r="A259" s="113"/>
      <c r="B259" s="131"/>
      <c r="C259" s="30"/>
      <c r="D259" s="32"/>
      <c r="E259" s="47"/>
      <c r="F259" s="7">
        <f>SUM(G259:H259)</f>
        <v>0</v>
      </c>
      <c r="G259" s="5"/>
      <c r="H259" s="81"/>
      <c r="I259" s="22"/>
      <c r="J259" s="26"/>
      <c r="K259" s="5"/>
      <c r="L259" s="5"/>
      <c r="M259" s="64"/>
    </row>
    <row r="260" spans="1:13" ht="17.25" customHeight="1">
      <c r="A260" s="113">
        <v>2620</v>
      </c>
      <c r="B260" s="131" t="s">
        <v>2</v>
      </c>
      <c r="C260" s="30">
        <v>2</v>
      </c>
      <c r="D260" s="32">
        <v>0</v>
      </c>
      <c r="E260" s="51" t="s">
        <v>248</v>
      </c>
      <c r="F260" s="5">
        <f aca="true" t="shared" si="63" ref="F260:L260">SUM(F262)</f>
        <v>0</v>
      </c>
      <c r="G260" s="5">
        <f t="shared" si="63"/>
        <v>0</v>
      </c>
      <c r="H260" s="81">
        <f t="shared" si="63"/>
        <v>0</v>
      </c>
      <c r="I260" s="22">
        <f t="shared" si="63"/>
        <v>0</v>
      </c>
      <c r="J260" s="26">
        <f t="shared" si="63"/>
        <v>0</v>
      </c>
      <c r="K260" s="5">
        <f t="shared" si="63"/>
        <v>0</v>
      </c>
      <c r="L260" s="5">
        <f t="shared" si="63"/>
        <v>0</v>
      </c>
      <c r="M260" s="64"/>
    </row>
    <row r="261" spans="1:13" s="79" customFormat="1" ht="10.5" customHeight="1">
      <c r="A261" s="113"/>
      <c r="B261" s="114"/>
      <c r="C261" s="30"/>
      <c r="D261" s="32"/>
      <c r="E261" s="51" t="s">
        <v>126</v>
      </c>
      <c r="F261" s="5"/>
      <c r="G261" s="5"/>
      <c r="H261" s="81"/>
      <c r="I261" s="22"/>
      <c r="J261" s="26"/>
      <c r="K261" s="5"/>
      <c r="L261" s="5"/>
      <c r="M261" s="64"/>
    </row>
    <row r="262" spans="1:13" ht="13.5" customHeight="1" thickBot="1">
      <c r="A262" s="113">
        <v>2621</v>
      </c>
      <c r="B262" s="131" t="s">
        <v>2</v>
      </c>
      <c r="C262" s="30">
        <v>2</v>
      </c>
      <c r="D262" s="32">
        <v>1</v>
      </c>
      <c r="E262" s="51" t="s">
        <v>248</v>
      </c>
      <c r="F262" s="7">
        <f>SUM(G262:H262)</f>
        <v>0</v>
      </c>
      <c r="G262" s="7"/>
      <c r="H262" s="212"/>
      <c r="I262" s="207"/>
      <c r="J262" s="85"/>
      <c r="K262" s="7"/>
      <c r="L262" s="7"/>
      <c r="M262" s="64"/>
    </row>
    <row r="263" spans="1:13" ht="18.75" customHeight="1">
      <c r="A263" s="113">
        <v>2630</v>
      </c>
      <c r="B263" s="131" t="s">
        <v>2</v>
      </c>
      <c r="C263" s="30">
        <v>3</v>
      </c>
      <c r="D263" s="32">
        <v>0</v>
      </c>
      <c r="E263" s="51" t="s">
        <v>249</v>
      </c>
      <c r="F263" s="5">
        <f aca="true" t="shared" si="64" ref="F263:L263">SUM(F265)</f>
        <v>25000</v>
      </c>
      <c r="G263" s="5">
        <f t="shared" si="64"/>
        <v>25000</v>
      </c>
      <c r="H263" s="81">
        <f t="shared" si="64"/>
        <v>0</v>
      </c>
      <c r="I263" s="22">
        <f t="shared" si="64"/>
        <v>0</v>
      </c>
      <c r="J263" s="26">
        <f t="shared" si="64"/>
        <v>0</v>
      </c>
      <c r="K263" s="5">
        <f t="shared" si="64"/>
        <v>0</v>
      </c>
      <c r="L263" s="5">
        <f t="shared" si="64"/>
        <v>0</v>
      </c>
      <c r="M263" s="64"/>
    </row>
    <row r="264" spans="1:13" s="79" customFormat="1" ht="15.75" customHeight="1">
      <c r="A264" s="113"/>
      <c r="B264" s="114"/>
      <c r="C264" s="30"/>
      <c r="D264" s="32"/>
      <c r="E264" s="51" t="s">
        <v>126</v>
      </c>
      <c r="F264" s="5"/>
      <c r="G264" s="5"/>
      <c r="H264" s="81"/>
      <c r="I264" s="22"/>
      <c r="J264" s="26"/>
      <c r="K264" s="5"/>
      <c r="L264" s="5"/>
      <c r="M264" s="64"/>
    </row>
    <row r="265" spans="1:13" ht="15" customHeight="1" thickBot="1">
      <c r="A265" s="113">
        <v>2631</v>
      </c>
      <c r="B265" s="131" t="s">
        <v>2</v>
      </c>
      <c r="C265" s="30">
        <v>3</v>
      </c>
      <c r="D265" s="32">
        <v>1</v>
      </c>
      <c r="E265" s="51" t="s">
        <v>250</v>
      </c>
      <c r="F265" s="7">
        <f>SUM(G265:H265)</f>
        <v>25000</v>
      </c>
      <c r="G265" s="27">
        <f aca="true" t="shared" si="65" ref="G265:L265">G266+G267+G268</f>
        <v>25000</v>
      </c>
      <c r="H265" s="213">
        <f t="shared" si="65"/>
        <v>0</v>
      </c>
      <c r="I265" s="205">
        <f t="shared" si="65"/>
        <v>0</v>
      </c>
      <c r="J265" s="28">
        <f t="shared" si="65"/>
        <v>0</v>
      </c>
      <c r="K265" s="27">
        <f t="shared" si="65"/>
        <v>0</v>
      </c>
      <c r="L265" s="27">
        <f t="shared" si="65"/>
        <v>0</v>
      </c>
      <c r="M265" s="64"/>
    </row>
    <row r="266" spans="1:13" ht="15" customHeight="1" thickBot="1">
      <c r="A266" s="113"/>
      <c r="B266" s="131"/>
      <c r="C266" s="30"/>
      <c r="D266" s="32"/>
      <c r="E266" s="91">
        <v>4239</v>
      </c>
      <c r="F266" s="7">
        <f>SUM(G266:H266)</f>
        <v>0</v>
      </c>
      <c r="G266" s="5">
        <v>0</v>
      </c>
      <c r="H266" s="81"/>
      <c r="I266" s="22"/>
      <c r="J266" s="26"/>
      <c r="K266" s="5"/>
      <c r="L266" s="5"/>
      <c r="M266" s="64"/>
    </row>
    <row r="267" spans="1:13" ht="15" customHeight="1" thickBot="1">
      <c r="A267" s="113"/>
      <c r="B267" s="131"/>
      <c r="C267" s="30"/>
      <c r="D267" s="32"/>
      <c r="E267" s="91">
        <v>4251</v>
      </c>
      <c r="F267" s="7">
        <f>SUM(G267:H267)</f>
        <v>25000</v>
      </c>
      <c r="G267" s="5">
        <v>25000</v>
      </c>
      <c r="H267" s="81"/>
      <c r="I267" s="22"/>
      <c r="J267" s="26"/>
      <c r="K267" s="5"/>
      <c r="L267" s="5"/>
      <c r="M267" s="64"/>
    </row>
    <row r="268" spans="1:13" ht="15" customHeight="1" thickBot="1">
      <c r="A268" s="113"/>
      <c r="B268" s="131"/>
      <c r="C268" s="30"/>
      <c r="D268" s="32"/>
      <c r="E268" s="91">
        <v>4823</v>
      </c>
      <c r="F268" s="7">
        <f>SUM(G268:H268)</f>
        <v>0</v>
      </c>
      <c r="G268" s="5"/>
      <c r="H268" s="81"/>
      <c r="I268" s="22"/>
      <c r="J268" s="26"/>
      <c r="K268" s="5"/>
      <c r="L268" s="5"/>
      <c r="M268" s="64"/>
    </row>
    <row r="269" spans="1:13" ht="15.75" customHeight="1">
      <c r="A269" s="113">
        <v>2640</v>
      </c>
      <c r="B269" s="131" t="s">
        <v>2</v>
      </c>
      <c r="C269" s="30">
        <v>4</v>
      </c>
      <c r="D269" s="32">
        <v>0</v>
      </c>
      <c r="E269" s="51" t="s">
        <v>251</v>
      </c>
      <c r="F269" s="5">
        <f aca="true" t="shared" si="66" ref="F269:L269">SUM(F271)</f>
        <v>74975</v>
      </c>
      <c r="G269" s="5">
        <f t="shared" si="66"/>
        <v>74975</v>
      </c>
      <c r="H269" s="81">
        <f t="shared" si="66"/>
        <v>0</v>
      </c>
      <c r="I269" s="22">
        <f t="shared" si="66"/>
        <v>0</v>
      </c>
      <c r="J269" s="26">
        <f t="shared" si="66"/>
        <v>0</v>
      </c>
      <c r="K269" s="5">
        <f t="shared" si="66"/>
        <v>0</v>
      </c>
      <c r="L269" s="5">
        <f t="shared" si="66"/>
        <v>0</v>
      </c>
      <c r="M269" s="64"/>
    </row>
    <row r="270" spans="1:13" s="79" customFormat="1" ht="14.25" customHeight="1">
      <c r="A270" s="113"/>
      <c r="B270" s="114"/>
      <c r="C270" s="30"/>
      <c r="D270" s="32"/>
      <c r="E270" s="51" t="s">
        <v>126</v>
      </c>
      <c r="F270" s="5"/>
      <c r="G270" s="5"/>
      <c r="H270" s="81"/>
      <c r="I270" s="22"/>
      <c r="J270" s="26"/>
      <c r="K270" s="5"/>
      <c r="L270" s="5"/>
      <c r="M270" s="64"/>
    </row>
    <row r="271" spans="1:13" ht="13.5" customHeight="1" thickBot="1">
      <c r="A271" s="113">
        <v>2641</v>
      </c>
      <c r="B271" s="131" t="s">
        <v>2</v>
      </c>
      <c r="C271" s="30">
        <v>4</v>
      </c>
      <c r="D271" s="32">
        <v>1</v>
      </c>
      <c r="E271" s="51" t="s">
        <v>252</v>
      </c>
      <c r="F271" s="7">
        <f aca="true" t="shared" si="67" ref="F271:F286">SUM(G271:H271)</f>
        <v>74975</v>
      </c>
      <c r="G271" s="27">
        <f>G272+G273+G274+G275+G276+G277+G278+G279+G280+G281+G282+G283+G284+G285+G286</f>
        <v>74975</v>
      </c>
      <c r="H271" s="213">
        <f>H272+H273+H274+H275+H284+H285+H286</f>
        <v>0</v>
      </c>
      <c r="I271" s="205">
        <f>I272+I273+I274+I275+I276+I277+I278+I279+I280+I281+I282+I283+I284+I285+I286</f>
        <v>0</v>
      </c>
      <c r="J271" s="27">
        <f>J272+J273+J274+J275+J276+J277+J278+J279+J280+J281+J282+J283+J284+J285+J286</f>
        <v>0</v>
      </c>
      <c r="K271" s="27">
        <f>K272+K273+K274+K275+K276+K277+K278+K279+K280+K281+K282+K283+K284+K285+K286</f>
        <v>0</v>
      </c>
      <c r="L271" s="27">
        <f>L272+L273+L274+L275+L276+L277+L278+L279+L280+L281+L282+L283+L284+L285+L286</f>
        <v>0</v>
      </c>
      <c r="M271" s="64"/>
    </row>
    <row r="272" spans="1:13" ht="13.5" customHeight="1" thickBot="1">
      <c r="A272" s="113"/>
      <c r="B272" s="131"/>
      <c r="C272" s="30"/>
      <c r="D272" s="32"/>
      <c r="E272" s="47" t="s">
        <v>398</v>
      </c>
      <c r="F272" s="7">
        <f t="shared" si="67"/>
        <v>13210</v>
      </c>
      <c r="G272" s="5">
        <v>13210</v>
      </c>
      <c r="H272" s="81"/>
      <c r="I272" s="22"/>
      <c r="J272" s="26"/>
      <c r="K272" s="5"/>
      <c r="L272" s="5"/>
      <c r="M272" s="64"/>
    </row>
    <row r="273" spans="1:13" ht="13.5" customHeight="1" thickBot="1">
      <c r="A273" s="113"/>
      <c r="B273" s="131"/>
      <c r="C273" s="30"/>
      <c r="D273" s="32"/>
      <c r="E273" s="47">
        <v>4212</v>
      </c>
      <c r="F273" s="7">
        <f t="shared" si="67"/>
        <v>40000</v>
      </c>
      <c r="G273" s="5">
        <v>40000</v>
      </c>
      <c r="H273" s="81"/>
      <c r="I273" s="22"/>
      <c r="J273" s="26"/>
      <c r="K273" s="5"/>
      <c r="L273" s="5"/>
      <c r="M273" s="64"/>
    </row>
    <row r="274" spans="1:13" ht="13.5" customHeight="1" thickBot="1">
      <c r="A274" s="113"/>
      <c r="B274" s="131"/>
      <c r="C274" s="30"/>
      <c r="D274" s="32"/>
      <c r="E274" s="47">
        <v>4214</v>
      </c>
      <c r="F274" s="7">
        <f t="shared" si="67"/>
        <v>0</v>
      </c>
      <c r="G274" s="5">
        <v>0</v>
      </c>
      <c r="H274" s="81"/>
      <c r="I274" s="22"/>
      <c r="J274" s="26"/>
      <c r="K274" s="5"/>
      <c r="L274" s="5"/>
      <c r="M274" s="64"/>
    </row>
    <row r="275" spans="1:13" ht="13.5" customHeight="1" thickBot="1">
      <c r="A275" s="113"/>
      <c r="B275" s="131"/>
      <c r="C275" s="30"/>
      <c r="D275" s="32"/>
      <c r="E275" s="47">
        <v>4221</v>
      </c>
      <c r="F275" s="7">
        <f t="shared" si="67"/>
        <v>0</v>
      </c>
      <c r="G275" s="5">
        <v>0</v>
      </c>
      <c r="H275" s="81"/>
      <c r="I275" s="22"/>
      <c r="J275" s="26"/>
      <c r="K275" s="5"/>
      <c r="L275" s="5"/>
      <c r="M275" s="64"/>
    </row>
    <row r="276" spans="1:13" ht="13.5" customHeight="1" thickBot="1">
      <c r="A276" s="113"/>
      <c r="B276" s="131"/>
      <c r="C276" s="30"/>
      <c r="D276" s="32"/>
      <c r="E276" s="47">
        <v>4241</v>
      </c>
      <c r="F276" s="7">
        <f t="shared" si="67"/>
        <v>1065</v>
      </c>
      <c r="G276" s="5">
        <v>1065</v>
      </c>
      <c r="H276" s="81"/>
      <c r="I276" s="22"/>
      <c r="J276" s="26"/>
      <c r="K276" s="5"/>
      <c r="L276" s="5"/>
      <c r="M276" s="64"/>
    </row>
    <row r="277" spans="1:13" ht="13.5" customHeight="1" thickBot="1">
      <c r="A277" s="113"/>
      <c r="B277" s="131"/>
      <c r="C277" s="30"/>
      <c r="D277" s="32"/>
      <c r="E277" s="47">
        <v>4251</v>
      </c>
      <c r="F277" s="7">
        <f t="shared" si="67"/>
        <v>20000</v>
      </c>
      <c r="G277" s="5">
        <v>20000</v>
      </c>
      <c r="H277" s="81"/>
      <c r="I277" s="22"/>
      <c r="J277" s="26"/>
      <c r="K277" s="5"/>
      <c r="L277" s="5"/>
      <c r="M277" s="64"/>
    </row>
    <row r="278" spans="1:13" ht="13.5" customHeight="1" thickBot="1">
      <c r="A278" s="113"/>
      <c r="B278" s="131"/>
      <c r="C278" s="30"/>
      <c r="D278" s="32"/>
      <c r="E278" s="47">
        <v>4261</v>
      </c>
      <c r="F278" s="7">
        <f t="shared" si="67"/>
        <v>0</v>
      </c>
      <c r="G278" s="5">
        <v>0</v>
      </c>
      <c r="H278" s="81"/>
      <c r="I278" s="22"/>
      <c r="J278" s="26"/>
      <c r="K278" s="5"/>
      <c r="L278" s="5"/>
      <c r="M278" s="64"/>
    </row>
    <row r="279" spans="1:13" ht="13.5" customHeight="1" thickBot="1">
      <c r="A279" s="113"/>
      <c r="B279" s="131"/>
      <c r="C279" s="30"/>
      <c r="D279" s="32"/>
      <c r="E279" s="47">
        <v>4267</v>
      </c>
      <c r="F279" s="7">
        <f t="shared" si="67"/>
        <v>0</v>
      </c>
      <c r="G279" s="5">
        <v>0</v>
      </c>
      <c r="H279" s="81"/>
      <c r="I279" s="22"/>
      <c r="J279" s="26"/>
      <c r="K279" s="5"/>
      <c r="L279" s="5"/>
      <c r="M279" s="64"/>
    </row>
    <row r="280" spans="1:13" ht="13.5" customHeight="1" thickBot="1">
      <c r="A280" s="113"/>
      <c r="B280" s="131"/>
      <c r="C280" s="30"/>
      <c r="D280" s="32"/>
      <c r="E280" s="47">
        <v>4269</v>
      </c>
      <c r="F280" s="7">
        <f t="shared" si="67"/>
        <v>0</v>
      </c>
      <c r="G280" s="5">
        <v>0</v>
      </c>
      <c r="H280" s="81"/>
      <c r="I280" s="22"/>
      <c r="J280" s="26"/>
      <c r="K280" s="5"/>
      <c r="L280" s="5"/>
      <c r="M280" s="64"/>
    </row>
    <row r="281" spans="1:13" ht="13.5" customHeight="1" thickBot="1">
      <c r="A281" s="113"/>
      <c r="B281" s="131"/>
      <c r="C281" s="30"/>
      <c r="D281" s="32"/>
      <c r="E281" s="47">
        <v>4639</v>
      </c>
      <c r="F281" s="7">
        <f t="shared" si="67"/>
        <v>700</v>
      </c>
      <c r="G281" s="5">
        <v>700</v>
      </c>
      <c r="H281" s="81"/>
      <c r="I281" s="22"/>
      <c r="J281" s="26"/>
      <c r="K281" s="5"/>
      <c r="L281" s="5"/>
      <c r="M281" s="64"/>
    </row>
    <row r="282" spans="1:13" ht="13.5" customHeight="1" thickBot="1">
      <c r="A282" s="113"/>
      <c r="B282" s="131"/>
      <c r="C282" s="30"/>
      <c r="D282" s="32"/>
      <c r="E282" s="47">
        <v>4657</v>
      </c>
      <c r="F282" s="7">
        <f t="shared" si="67"/>
        <v>0</v>
      </c>
      <c r="G282" s="5">
        <v>0</v>
      </c>
      <c r="H282" s="81"/>
      <c r="I282" s="22"/>
      <c r="J282" s="26"/>
      <c r="K282" s="5"/>
      <c r="L282" s="5"/>
      <c r="M282" s="64"/>
    </row>
    <row r="283" spans="1:13" ht="13.5" customHeight="1" thickBot="1">
      <c r="A283" s="113"/>
      <c r="B283" s="131"/>
      <c r="C283" s="30"/>
      <c r="D283" s="32"/>
      <c r="E283" s="47">
        <v>4823</v>
      </c>
      <c r="F283" s="7">
        <f t="shared" si="67"/>
        <v>0</v>
      </c>
      <c r="G283" s="5">
        <v>0</v>
      </c>
      <c r="H283" s="81"/>
      <c r="I283" s="22"/>
      <c r="J283" s="26"/>
      <c r="K283" s="5"/>
      <c r="L283" s="5"/>
      <c r="M283" s="64"/>
    </row>
    <row r="284" spans="1:13" ht="13.5" customHeight="1" thickBot="1">
      <c r="A284" s="113"/>
      <c r="B284" s="131"/>
      <c r="C284" s="30"/>
      <c r="D284" s="32"/>
      <c r="E284" s="47">
        <v>5112</v>
      </c>
      <c r="F284" s="7">
        <f t="shared" si="67"/>
        <v>0</v>
      </c>
      <c r="G284" s="5">
        <v>0</v>
      </c>
      <c r="H284" s="81">
        <v>0</v>
      </c>
      <c r="I284" s="22"/>
      <c r="J284" s="26"/>
      <c r="K284" s="5"/>
      <c r="L284" s="5"/>
      <c r="M284" s="64"/>
    </row>
    <row r="285" spans="1:13" ht="13.5" customHeight="1" thickBot="1">
      <c r="A285" s="113"/>
      <c r="B285" s="131"/>
      <c r="C285" s="30"/>
      <c r="D285" s="32"/>
      <c r="E285" s="47">
        <v>5134</v>
      </c>
      <c r="F285" s="7">
        <f t="shared" si="67"/>
        <v>0</v>
      </c>
      <c r="G285" s="5"/>
      <c r="H285" s="81"/>
      <c r="I285" s="22"/>
      <c r="J285" s="26"/>
      <c r="K285" s="5"/>
      <c r="L285" s="5"/>
      <c r="M285" s="64"/>
    </row>
    <row r="286" spans="1:13" ht="13.5" customHeight="1" thickBot="1">
      <c r="A286" s="113"/>
      <c r="B286" s="131"/>
      <c r="C286" s="30"/>
      <c r="D286" s="32"/>
      <c r="E286" s="47"/>
      <c r="F286" s="7">
        <f t="shared" si="67"/>
        <v>0</v>
      </c>
      <c r="G286" s="5"/>
      <c r="H286" s="81"/>
      <c r="I286" s="22"/>
      <c r="J286" s="26"/>
      <c r="K286" s="5"/>
      <c r="L286" s="5"/>
      <c r="M286" s="64"/>
    </row>
    <row r="287" spans="1:13" ht="57" customHeight="1">
      <c r="A287" s="113">
        <v>2650</v>
      </c>
      <c r="B287" s="131" t="s">
        <v>2</v>
      </c>
      <c r="C287" s="30">
        <v>5</v>
      </c>
      <c r="D287" s="32">
        <v>0</v>
      </c>
      <c r="E287" s="51" t="s">
        <v>253</v>
      </c>
      <c r="F287" s="5">
        <f aca="true" t="shared" si="68" ref="F287:L287">SUM(F289)</f>
        <v>0</v>
      </c>
      <c r="G287" s="5">
        <f t="shared" si="68"/>
        <v>0</v>
      </c>
      <c r="H287" s="81">
        <f t="shared" si="68"/>
        <v>0</v>
      </c>
      <c r="I287" s="22">
        <f t="shared" si="68"/>
        <v>0</v>
      </c>
      <c r="J287" s="26">
        <f t="shared" si="68"/>
        <v>0</v>
      </c>
      <c r="K287" s="5">
        <f t="shared" si="68"/>
        <v>0</v>
      </c>
      <c r="L287" s="5">
        <f t="shared" si="68"/>
        <v>0</v>
      </c>
      <c r="M287" s="64"/>
    </row>
    <row r="288" spans="1:13" s="79" customFormat="1" ht="14.25" customHeight="1">
      <c r="A288" s="113"/>
      <c r="B288" s="114"/>
      <c r="C288" s="30"/>
      <c r="D288" s="32"/>
      <c r="E288" s="51" t="s">
        <v>126</v>
      </c>
      <c r="F288" s="5"/>
      <c r="G288" s="5"/>
      <c r="H288" s="81"/>
      <c r="I288" s="22"/>
      <c r="J288" s="26"/>
      <c r="K288" s="5"/>
      <c r="L288" s="5"/>
      <c r="M288" s="64"/>
    </row>
    <row r="289" spans="1:13" ht="47.25" customHeight="1" thickBot="1">
      <c r="A289" s="113">
        <v>2651</v>
      </c>
      <c r="B289" s="131" t="s">
        <v>2</v>
      </c>
      <c r="C289" s="30">
        <v>5</v>
      </c>
      <c r="D289" s="32">
        <v>1</v>
      </c>
      <c r="E289" s="51" t="s">
        <v>253</v>
      </c>
      <c r="F289" s="7">
        <f>SUM(G289:H289)</f>
        <v>0</v>
      </c>
      <c r="G289" s="7"/>
      <c r="H289" s="212"/>
      <c r="I289" s="207"/>
      <c r="J289" s="85"/>
      <c r="K289" s="7"/>
      <c r="L289" s="7"/>
      <c r="M289" s="64"/>
    </row>
    <row r="290" spans="1:13" ht="39.75" customHeight="1">
      <c r="A290" s="113">
        <v>2660</v>
      </c>
      <c r="B290" s="131" t="s">
        <v>2</v>
      </c>
      <c r="C290" s="30">
        <v>6</v>
      </c>
      <c r="D290" s="32">
        <v>0</v>
      </c>
      <c r="E290" s="51" t="s">
        <v>254</v>
      </c>
      <c r="F290" s="5">
        <f aca="true" t="shared" si="69" ref="F290:L290">SUM(F292)</f>
        <v>0</v>
      </c>
      <c r="G290" s="5">
        <f t="shared" si="69"/>
        <v>0</v>
      </c>
      <c r="H290" s="81">
        <f t="shared" si="69"/>
        <v>0</v>
      </c>
      <c r="I290" s="22">
        <f t="shared" si="69"/>
        <v>0</v>
      </c>
      <c r="J290" s="26">
        <f t="shared" si="69"/>
        <v>0</v>
      </c>
      <c r="K290" s="5">
        <f t="shared" si="69"/>
        <v>0</v>
      </c>
      <c r="L290" s="5">
        <f t="shared" si="69"/>
        <v>0</v>
      </c>
      <c r="M290" s="64"/>
    </row>
    <row r="291" spans="1:13" s="79" customFormat="1" ht="14.25" customHeight="1">
      <c r="A291" s="113"/>
      <c r="B291" s="114"/>
      <c r="C291" s="30"/>
      <c r="D291" s="32"/>
      <c r="E291" s="51" t="s">
        <v>126</v>
      </c>
      <c r="F291" s="5"/>
      <c r="G291" s="5"/>
      <c r="H291" s="81"/>
      <c r="I291" s="22"/>
      <c r="J291" s="26"/>
      <c r="K291" s="5"/>
      <c r="L291" s="5"/>
      <c r="M291" s="64"/>
    </row>
    <row r="292" spans="1:13" ht="43.5" customHeight="1" thickBot="1">
      <c r="A292" s="113">
        <v>2661</v>
      </c>
      <c r="B292" s="131" t="s">
        <v>2</v>
      </c>
      <c r="C292" s="30">
        <v>6</v>
      </c>
      <c r="D292" s="32">
        <v>1</v>
      </c>
      <c r="E292" s="51" t="s">
        <v>254</v>
      </c>
      <c r="F292" s="7">
        <f>SUM(G292:H292)</f>
        <v>0</v>
      </c>
      <c r="G292" s="27">
        <f aca="true" t="shared" si="70" ref="G292:L292">G293+G294</f>
        <v>0</v>
      </c>
      <c r="H292" s="213">
        <f t="shared" si="70"/>
        <v>0</v>
      </c>
      <c r="I292" s="205">
        <f t="shared" si="70"/>
        <v>0</v>
      </c>
      <c r="J292" s="28">
        <f t="shared" si="70"/>
        <v>0</v>
      </c>
      <c r="K292" s="27">
        <f t="shared" si="70"/>
        <v>0</v>
      </c>
      <c r="L292" s="27">
        <f t="shared" si="70"/>
        <v>0</v>
      </c>
      <c r="M292" s="64"/>
    </row>
    <row r="293" spans="1:13" ht="26.25" customHeight="1" thickBot="1">
      <c r="A293" s="113"/>
      <c r="B293" s="131"/>
      <c r="C293" s="30"/>
      <c r="D293" s="32"/>
      <c r="E293" s="51">
        <v>5112</v>
      </c>
      <c r="F293" s="7">
        <f>SUM(G293:H293)</f>
        <v>0</v>
      </c>
      <c r="G293" s="5">
        <v>0</v>
      </c>
      <c r="H293" s="81">
        <v>0</v>
      </c>
      <c r="I293" s="22"/>
      <c r="J293" s="26"/>
      <c r="K293" s="5"/>
      <c r="L293" s="5"/>
      <c r="M293" s="64"/>
    </row>
    <row r="294" spans="1:13" ht="26.25" customHeight="1" thickBot="1">
      <c r="A294" s="113"/>
      <c r="B294" s="131"/>
      <c r="C294" s="30"/>
      <c r="D294" s="32"/>
      <c r="E294" s="51"/>
      <c r="F294" s="7">
        <f>SUM(G294:H294)</f>
        <v>0</v>
      </c>
      <c r="G294" s="5"/>
      <c r="H294" s="81"/>
      <c r="I294" s="22"/>
      <c r="J294" s="26"/>
      <c r="K294" s="5"/>
      <c r="L294" s="5"/>
      <c r="M294" s="64"/>
    </row>
    <row r="295" spans="1:13" s="77" customFormat="1" ht="51.75" customHeight="1">
      <c r="A295" s="107">
        <v>2700</v>
      </c>
      <c r="B295" s="108" t="s">
        <v>3</v>
      </c>
      <c r="C295" s="109">
        <v>0</v>
      </c>
      <c r="D295" s="110">
        <v>0</v>
      </c>
      <c r="E295" s="54" t="s">
        <v>255</v>
      </c>
      <c r="F295" s="111">
        <f aca="true" t="shared" si="71" ref="F295:L295">SUM(F297,F302,F308,F314,F317,F320)</f>
        <v>0</v>
      </c>
      <c r="G295" s="111">
        <f t="shared" si="71"/>
        <v>0</v>
      </c>
      <c r="H295" s="218">
        <f t="shared" si="71"/>
        <v>0</v>
      </c>
      <c r="I295" s="214">
        <f t="shared" si="71"/>
        <v>0</v>
      </c>
      <c r="J295" s="112">
        <f t="shared" si="71"/>
        <v>0</v>
      </c>
      <c r="K295" s="111">
        <f t="shared" si="71"/>
        <v>0</v>
      </c>
      <c r="L295" s="111">
        <f t="shared" si="71"/>
        <v>0</v>
      </c>
      <c r="M295" s="64"/>
    </row>
    <row r="296" spans="1:13" ht="11.25" customHeight="1">
      <c r="A296" s="124"/>
      <c r="B296" s="114"/>
      <c r="C296" s="125"/>
      <c r="D296" s="126"/>
      <c r="E296" s="51" t="s">
        <v>125</v>
      </c>
      <c r="F296" s="12"/>
      <c r="G296" s="12"/>
      <c r="H296" s="219"/>
      <c r="I296" s="215"/>
      <c r="J296" s="90"/>
      <c r="K296" s="12"/>
      <c r="L296" s="12"/>
      <c r="M296" s="64"/>
    </row>
    <row r="297" spans="1:13" ht="30" customHeight="1">
      <c r="A297" s="113">
        <v>2710</v>
      </c>
      <c r="B297" s="131" t="s">
        <v>3</v>
      </c>
      <c r="C297" s="30">
        <v>1</v>
      </c>
      <c r="D297" s="32">
        <v>0</v>
      </c>
      <c r="E297" s="51" t="s">
        <v>256</v>
      </c>
      <c r="F297" s="5">
        <f aca="true" t="shared" si="72" ref="F297:L297">SUM(F299:F301)</f>
        <v>0</v>
      </c>
      <c r="G297" s="5">
        <f t="shared" si="72"/>
        <v>0</v>
      </c>
      <c r="H297" s="81">
        <f t="shared" si="72"/>
        <v>0</v>
      </c>
      <c r="I297" s="22">
        <f t="shared" si="72"/>
        <v>0</v>
      </c>
      <c r="J297" s="26">
        <f t="shared" si="72"/>
        <v>0</v>
      </c>
      <c r="K297" s="5">
        <f t="shared" si="72"/>
        <v>0</v>
      </c>
      <c r="L297" s="5">
        <f t="shared" si="72"/>
        <v>0</v>
      </c>
      <c r="M297" s="64"/>
    </row>
    <row r="298" spans="1:13" s="79" customFormat="1" ht="14.25" customHeight="1">
      <c r="A298" s="113"/>
      <c r="B298" s="114"/>
      <c r="C298" s="30"/>
      <c r="D298" s="32"/>
      <c r="E298" s="51" t="s">
        <v>126</v>
      </c>
      <c r="F298" s="5"/>
      <c r="G298" s="5"/>
      <c r="H298" s="81"/>
      <c r="I298" s="22"/>
      <c r="J298" s="26"/>
      <c r="K298" s="5"/>
      <c r="L298" s="5"/>
      <c r="M298" s="64"/>
    </row>
    <row r="299" spans="1:13" ht="18" customHeight="1" thickBot="1">
      <c r="A299" s="113">
        <v>2711</v>
      </c>
      <c r="B299" s="131" t="s">
        <v>3</v>
      </c>
      <c r="C299" s="30">
        <v>1</v>
      </c>
      <c r="D299" s="32">
        <v>1</v>
      </c>
      <c r="E299" s="51" t="s">
        <v>257</v>
      </c>
      <c r="F299" s="7">
        <f>SUM(G299:H299)</f>
        <v>0</v>
      </c>
      <c r="G299" s="5"/>
      <c r="H299" s="81"/>
      <c r="I299" s="22"/>
      <c r="J299" s="26"/>
      <c r="K299" s="5"/>
      <c r="L299" s="5"/>
      <c r="M299" s="64"/>
    </row>
    <row r="300" spans="1:13" ht="21.75" customHeight="1" thickBot="1">
      <c r="A300" s="113">
        <v>2712</v>
      </c>
      <c r="B300" s="131" t="s">
        <v>3</v>
      </c>
      <c r="C300" s="30">
        <v>1</v>
      </c>
      <c r="D300" s="32">
        <v>2</v>
      </c>
      <c r="E300" s="51" t="s">
        <v>258</v>
      </c>
      <c r="F300" s="7">
        <f>SUM(G300:H300)</f>
        <v>0</v>
      </c>
      <c r="G300" s="5"/>
      <c r="H300" s="81"/>
      <c r="I300" s="22"/>
      <c r="J300" s="26"/>
      <c r="K300" s="5"/>
      <c r="L300" s="5"/>
      <c r="M300" s="64"/>
    </row>
    <row r="301" spans="1:13" ht="23.25" customHeight="1" thickBot="1">
      <c r="A301" s="113">
        <v>2713</v>
      </c>
      <c r="B301" s="131" t="s">
        <v>3</v>
      </c>
      <c r="C301" s="30">
        <v>1</v>
      </c>
      <c r="D301" s="32">
        <v>3</v>
      </c>
      <c r="E301" s="51" t="s">
        <v>259</v>
      </c>
      <c r="F301" s="7">
        <f>SUM(G301:H301)</f>
        <v>0</v>
      </c>
      <c r="G301" s="5"/>
      <c r="H301" s="81"/>
      <c r="I301" s="22"/>
      <c r="J301" s="26"/>
      <c r="K301" s="5"/>
      <c r="L301" s="5"/>
      <c r="M301" s="64"/>
    </row>
    <row r="302" spans="1:13" ht="24" customHeight="1">
      <c r="A302" s="113">
        <v>2720</v>
      </c>
      <c r="B302" s="131" t="s">
        <v>3</v>
      </c>
      <c r="C302" s="30">
        <v>2</v>
      </c>
      <c r="D302" s="32">
        <v>0</v>
      </c>
      <c r="E302" s="51" t="s">
        <v>260</v>
      </c>
      <c r="F302" s="5">
        <f aca="true" t="shared" si="73" ref="F302:L302">SUM(F304:F307)</f>
        <v>0</v>
      </c>
      <c r="G302" s="5">
        <f t="shared" si="73"/>
        <v>0</v>
      </c>
      <c r="H302" s="81">
        <f t="shared" si="73"/>
        <v>0</v>
      </c>
      <c r="I302" s="22">
        <f t="shared" si="73"/>
        <v>0</v>
      </c>
      <c r="J302" s="26">
        <f t="shared" si="73"/>
        <v>0</v>
      </c>
      <c r="K302" s="5">
        <f t="shared" si="73"/>
        <v>0</v>
      </c>
      <c r="L302" s="5">
        <f t="shared" si="73"/>
        <v>0</v>
      </c>
      <c r="M302" s="64"/>
    </row>
    <row r="303" spans="1:13" s="79" customFormat="1" ht="14.25" customHeight="1">
      <c r="A303" s="113"/>
      <c r="B303" s="114"/>
      <c r="C303" s="30"/>
      <c r="D303" s="32"/>
      <c r="E303" s="51" t="s">
        <v>126</v>
      </c>
      <c r="F303" s="5"/>
      <c r="G303" s="5"/>
      <c r="H303" s="81"/>
      <c r="I303" s="22"/>
      <c r="J303" s="26"/>
      <c r="K303" s="5"/>
      <c r="L303" s="5"/>
      <c r="M303" s="64"/>
    </row>
    <row r="304" spans="1:13" ht="24.75" customHeight="1" thickBot="1">
      <c r="A304" s="113">
        <v>2721</v>
      </c>
      <c r="B304" s="131" t="s">
        <v>3</v>
      </c>
      <c r="C304" s="30">
        <v>2</v>
      </c>
      <c r="D304" s="32">
        <v>1</v>
      </c>
      <c r="E304" s="51" t="s">
        <v>261</v>
      </c>
      <c r="F304" s="7">
        <f>SUM(G304:H304)</f>
        <v>0</v>
      </c>
      <c r="G304" s="7"/>
      <c r="H304" s="212"/>
      <c r="I304" s="207"/>
      <c r="J304" s="85"/>
      <c r="K304" s="7"/>
      <c r="L304" s="7"/>
      <c r="M304" s="64"/>
    </row>
    <row r="305" spans="1:13" ht="24.75" customHeight="1" thickBot="1">
      <c r="A305" s="113">
        <v>2722</v>
      </c>
      <c r="B305" s="131" t="s">
        <v>3</v>
      </c>
      <c r="C305" s="30">
        <v>2</v>
      </c>
      <c r="D305" s="32">
        <v>2</v>
      </c>
      <c r="E305" s="51" t="s">
        <v>262</v>
      </c>
      <c r="F305" s="7">
        <f>SUM(G305:H305)</f>
        <v>0</v>
      </c>
      <c r="G305" s="7"/>
      <c r="H305" s="212"/>
      <c r="I305" s="207"/>
      <c r="J305" s="85"/>
      <c r="K305" s="7"/>
      <c r="L305" s="7"/>
      <c r="M305" s="64"/>
    </row>
    <row r="306" spans="1:13" ht="27.75" customHeight="1" thickBot="1">
      <c r="A306" s="113">
        <v>2723</v>
      </c>
      <c r="B306" s="131" t="s">
        <v>3</v>
      </c>
      <c r="C306" s="30">
        <v>2</v>
      </c>
      <c r="D306" s="32">
        <v>3</v>
      </c>
      <c r="E306" s="51" t="s">
        <v>263</v>
      </c>
      <c r="F306" s="7">
        <f>SUM(G306:H306)</f>
        <v>0</v>
      </c>
      <c r="G306" s="7"/>
      <c r="H306" s="212"/>
      <c r="I306" s="207"/>
      <c r="J306" s="85"/>
      <c r="K306" s="7"/>
      <c r="L306" s="7"/>
      <c r="M306" s="64"/>
    </row>
    <row r="307" spans="1:13" ht="15.75" customHeight="1" thickBot="1">
      <c r="A307" s="113">
        <v>2724</v>
      </c>
      <c r="B307" s="131" t="s">
        <v>3</v>
      </c>
      <c r="C307" s="30">
        <v>2</v>
      </c>
      <c r="D307" s="32">
        <v>4</v>
      </c>
      <c r="E307" s="51" t="s">
        <v>264</v>
      </c>
      <c r="F307" s="7">
        <f>SUM(G307:H307)</f>
        <v>0</v>
      </c>
      <c r="G307" s="7"/>
      <c r="H307" s="212"/>
      <c r="I307" s="207"/>
      <c r="J307" s="85"/>
      <c r="K307" s="7"/>
      <c r="L307" s="7"/>
      <c r="M307" s="64"/>
    </row>
    <row r="308" spans="1:13" ht="19.5" customHeight="1">
      <c r="A308" s="113">
        <v>2730</v>
      </c>
      <c r="B308" s="131" t="s">
        <v>3</v>
      </c>
      <c r="C308" s="30">
        <v>3</v>
      </c>
      <c r="D308" s="32">
        <v>0</v>
      </c>
      <c r="E308" s="51" t="s">
        <v>265</v>
      </c>
      <c r="F308" s="5">
        <f aca="true" t="shared" si="74" ref="F308:L308">SUM(F310:F313)</f>
        <v>0</v>
      </c>
      <c r="G308" s="5">
        <f t="shared" si="74"/>
        <v>0</v>
      </c>
      <c r="H308" s="81">
        <f t="shared" si="74"/>
        <v>0</v>
      </c>
      <c r="I308" s="22">
        <f t="shared" si="74"/>
        <v>0</v>
      </c>
      <c r="J308" s="26">
        <f t="shared" si="74"/>
        <v>0</v>
      </c>
      <c r="K308" s="5">
        <f t="shared" si="74"/>
        <v>0</v>
      </c>
      <c r="L308" s="5">
        <f t="shared" si="74"/>
        <v>0</v>
      </c>
      <c r="M308" s="64"/>
    </row>
    <row r="309" spans="1:13" s="79" customFormat="1" ht="10.5" customHeight="1">
      <c r="A309" s="113"/>
      <c r="B309" s="114"/>
      <c r="C309" s="30"/>
      <c r="D309" s="32"/>
      <c r="E309" s="51" t="s">
        <v>126</v>
      </c>
      <c r="F309" s="5"/>
      <c r="G309" s="5"/>
      <c r="H309" s="81"/>
      <c r="I309" s="22"/>
      <c r="J309" s="26"/>
      <c r="K309" s="5"/>
      <c r="L309" s="5"/>
      <c r="M309" s="64"/>
    </row>
    <row r="310" spans="1:13" ht="24.75" customHeight="1" thickBot="1">
      <c r="A310" s="113">
        <v>2731</v>
      </c>
      <c r="B310" s="131" t="s">
        <v>3</v>
      </c>
      <c r="C310" s="30">
        <v>3</v>
      </c>
      <c r="D310" s="32">
        <v>1</v>
      </c>
      <c r="E310" s="51" t="s">
        <v>266</v>
      </c>
      <c r="F310" s="7">
        <f>SUM(G310:H310)</f>
        <v>0</v>
      </c>
      <c r="G310" s="7"/>
      <c r="H310" s="212"/>
      <c r="I310" s="207"/>
      <c r="J310" s="85"/>
      <c r="K310" s="7"/>
      <c r="L310" s="7"/>
      <c r="M310" s="64"/>
    </row>
    <row r="311" spans="1:13" ht="23.25" customHeight="1" thickBot="1">
      <c r="A311" s="113">
        <v>2732</v>
      </c>
      <c r="B311" s="131" t="s">
        <v>3</v>
      </c>
      <c r="C311" s="30">
        <v>3</v>
      </c>
      <c r="D311" s="32">
        <v>2</v>
      </c>
      <c r="E311" s="51" t="s">
        <v>267</v>
      </c>
      <c r="F311" s="7">
        <f>SUM(G311:H311)</f>
        <v>0</v>
      </c>
      <c r="G311" s="7"/>
      <c r="H311" s="212"/>
      <c r="I311" s="207"/>
      <c r="J311" s="85"/>
      <c r="K311" s="7"/>
      <c r="L311" s="7"/>
      <c r="M311" s="64"/>
    </row>
    <row r="312" spans="1:13" ht="26.25" customHeight="1" thickBot="1">
      <c r="A312" s="113">
        <v>2733</v>
      </c>
      <c r="B312" s="131" t="s">
        <v>3</v>
      </c>
      <c r="C312" s="30">
        <v>3</v>
      </c>
      <c r="D312" s="32">
        <v>3</v>
      </c>
      <c r="E312" s="51" t="s">
        <v>268</v>
      </c>
      <c r="F312" s="7">
        <f>SUM(G312:H312)</f>
        <v>0</v>
      </c>
      <c r="G312" s="7"/>
      <c r="H312" s="212"/>
      <c r="I312" s="207"/>
      <c r="J312" s="85"/>
      <c r="K312" s="7"/>
      <c r="L312" s="7"/>
      <c r="M312" s="64"/>
    </row>
    <row r="313" spans="1:13" ht="39" customHeight="1" thickBot="1">
      <c r="A313" s="113">
        <v>2734</v>
      </c>
      <c r="B313" s="131" t="s">
        <v>3</v>
      </c>
      <c r="C313" s="30">
        <v>3</v>
      </c>
      <c r="D313" s="32">
        <v>4</v>
      </c>
      <c r="E313" s="51" t="s">
        <v>269</v>
      </c>
      <c r="F313" s="7">
        <f>SUM(G313:H313)</f>
        <v>0</v>
      </c>
      <c r="G313" s="7"/>
      <c r="H313" s="212"/>
      <c r="I313" s="207"/>
      <c r="J313" s="85"/>
      <c r="K313" s="7"/>
      <c r="L313" s="7"/>
      <c r="M313" s="64"/>
    </row>
    <row r="314" spans="1:13" ht="26.25" customHeight="1">
      <c r="A314" s="113">
        <v>2740</v>
      </c>
      <c r="B314" s="131" t="s">
        <v>3</v>
      </c>
      <c r="C314" s="30">
        <v>4</v>
      </c>
      <c r="D314" s="32">
        <v>0</v>
      </c>
      <c r="E314" s="51" t="s">
        <v>270</v>
      </c>
      <c r="F314" s="5">
        <f aca="true" t="shared" si="75" ref="F314:L314">SUM(F316)</f>
        <v>0</v>
      </c>
      <c r="G314" s="5">
        <f t="shared" si="75"/>
        <v>0</v>
      </c>
      <c r="H314" s="81">
        <f t="shared" si="75"/>
        <v>0</v>
      </c>
      <c r="I314" s="22">
        <f t="shared" si="75"/>
        <v>0</v>
      </c>
      <c r="J314" s="26">
        <f t="shared" si="75"/>
        <v>0</v>
      </c>
      <c r="K314" s="5">
        <f t="shared" si="75"/>
        <v>0</v>
      </c>
      <c r="L314" s="5">
        <f t="shared" si="75"/>
        <v>0</v>
      </c>
      <c r="M314" s="64"/>
    </row>
    <row r="315" spans="1:13" s="79" customFormat="1" ht="17.25" customHeight="1">
      <c r="A315" s="113"/>
      <c r="B315" s="114"/>
      <c r="C315" s="30"/>
      <c r="D315" s="32"/>
      <c r="E315" s="51" t="s">
        <v>126</v>
      </c>
      <c r="F315" s="5"/>
      <c r="G315" s="5"/>
      <c r="H315" s="81"/>
      <c r="I315" s="22"/>
      <c r="J315" s="26"/>
      <c r="K315" s="5"/>
      <c r="L315" s="5"/>
      <c r="M315" s="64"/>
    </row>
    <row r="316" spans="1:13" ht="27.75" customHeight="1" thickBot="1">
      <c r="A316" s="113">
        <v>2741</v>
      </c>
      <c r="B316" s="131" t="s">
        <v>3</v>
      </c>
      <c r="C316" s="30">
        <v>4</v>
      </c>
      <c r="D316" s="32">
        <v>1</v>
      </c>
      <c r="E316" s="51" t="s">
        <v>270</v>
      </c>
      <c r="F316" s="7">
        <f>SUM(G316:H316)</f>
        <v>0</v>
      </c>
      <c r="G316" s="7"/>
      <c r="H316" s="212"/>
      <c r="I316" s="207"/>
      <c r="J316" s="85"/>
      <c r="K316" s="7"/>
      <c r="L316" s="7"/>
      <c r="M316" s="64"/>
    </row>
    <row r="317" spans="1:13" ht="39.75" customHeight="1">
      <c r="A317" s="113">
        <v>2750</v>
      </c>
      <c r="B317" s="131" t="s">
        <v>3</v>
      </c>
      <c r="C317" s="30">
        <v>5</v>
      </c>
      <c r="D317" s="32">
        <v>0</v>
      </c>
      <c r="E317" s="51" t="s">
        <v>271</v>
      </c>
      <c r="F317" s="5">
        <f aca="true" t="shared" si="76" ref="F317:L317">SUM(F319)</f>
        <v>0</v>
      </c>
      <c r="G317" s="5">
        <f t="shared" si="76"/>
        <v>0</v>
      </c>
      <c r="H317" s="81">
        <f t="shared" si="76"/>
        <v>0</v>
      </c>
      <c r="I317" s="22">
        <f t="shared" si="76"/>
        <v>0</v>
      </c>
      <c r="J317" s="26">
        <f t="shared" si="76"/>
        <v>0</v>
      </c>
      <c r="K317" s="5">
        <f t="shared" si="76"/>
        <v>0</v>
      </c>
      <c r="L317" s="5">
        <f t="shared" si="76"/>
        <v>0</v>
      </c>
      <c r="M317" s="64"/>
    </row>
    <row r="318" spans="1:13" s="79" customFormat="1" ht="15.75" customHeight="1">
      <c r="A318" s="113"/>
      <c r="B318" s="114"/>
      <c r="C318" s="30"/>
      <c r="D318" s="32"/>
      <c r="E318" s="51" t="s">
        <v>126</v>
      </c>
      <c r="F318" s="5"/>
      <c r="G318" s="5"/>
      <c r="H318" s="81"/>
      <c r="I318" s="22"/>
      <c r="J318" s="26"/>
      <c r="K318" s="5"/>
      <c r="L318" s="5"/>
      <c r="M318" s="64"/>
    </row>
    <row r="319" spans="1:13" ht="37.5" customHeight="1" thickBot="1">
      <c r="A319" s="113">
        <v>2751</v>
      </c>
      <c r="B319" s="131" t="s">
        <v>3</v>
      </c>
      <c r="C319" s="30">
        <v>5</v>
      </c>
      <c r="D319" s="32">
        <v>1</v>
      </c>
      <c r="E319" s="51" t="s">
        <v>271</v>
      </c>
      <c r="F319" s="7">
        <f>SUM(G319:H319)</f>
        <v>0</v>
      </c>
      <c r="G319" s="7"/>
      <c r="H319" s="212"/>
      <c r="I319" s="207"/>
      <c r="J319" s="85"/>
      <c r="K319" s="7"/>
      <c r="L319" s="7"/>
      <c r="M319" s="64"/>
    </row>
    <row r="320" spans="1:13" ht="26.25" customHeight="1">
      <c r="A320" s="113">
        <v>2760</v>
      </c>
      <c r="B320" s="131" t="s">
        <v>3</v>
      </c>
      <c r="C320" s="30">
        <v>6</v>
      </c>
      <c r="D320" s="32">
        <v>0</v>
      </c>
      <c r="E320" s="51" t="s">
        <v>272</v>
      </c>
      <c r="F320" s="5">
        <f aca="true" t="shared" si="77" ref="F320:L320">SUM(F322:F323)</f>
        <v>0</v>
      </c>
      <c r="G320" s="5">
        <f t="shared" si="77"/>
        <v>0</v>
      </c>
      <c r="H320" s="81">
        <f t="shared" si="77"/>
        <v>0</v>
      </c>
      <c r="I320" s="22">
        <f t="shared" si="77"/>
        <v>0</v>
      </c>
      <c r="J320" s="26">
        <f t="shared" si="77"/>
        <v>0</v>
      </c>
      <c r="K320" s="5">
        <f t="shared" si="77"/>
        <v>0</v>
      </c>
      <c r="L320" s="5">
        <f t="shared" si="77"/>
        <v>0</v>
      </c>
      <c r="M320" s="64"/>
    </row>
    <row r="321" spans="1:13" s="79" customFormat="1" ht="16.5" customHeight="1">
      <c r="A321" s="113"/>
      <c r="B321" s="114"/>
      <c r="C321" s="30"/>
      <c r="D321" s="32"/>
      <c r="E321" s="51" t="s">
        <v>126</v>
      </c>
      <c r="F321" s="5"/>
      <c r="G321" s="5"/>
      <c r="H321" s="81"/>
      <c r="I321" s="22"/>
      <c r="J321" s="26"/>
      <c r="K321" s="5"/>
      <c r="L321" s="5"/>
      <c r="M321" s="64"/>
    </row>
    <row r="322" spans="1:13" ht="27.75" thickBot="1">
      <c r="A322" s="113">
        <v>2761</v>
      </c>
      <c r="B322" s="131" t="s">
        <v>3</v>
      </c>
      <c r="C322" s="30">
        <v>6</v>
      </c>
      <c r="D322" s="32">
        <v>1</v>
      </c>
      <c r="E322" s="51" t="s">
        <v>273</v>
      </c>
      <c r="F322" s="7">
        <f>SUM(G322:H322)</f>
        <v>0</v>
      </c>
      <c r="G322" s="7"/>
      <c r="H322" s="212"/>
      <c r="I322" s="207"/>
      <c r="J322" s="85"/>
      <c r="K322" s="7"/>
      <c r="L322" s="7"/>
      <c r="M322" s="64"/>
    </row>
    <row r="323" spans="1:13" ht="23.25" customHeight="1" thickBot="1">
      <c r="A323" s="113">
        <v>2762</v>
      </c>
      <c r="B323" s="131" t="s">
        <v>3</v>
      </c>
      <c r="C323" s="30">
        <v>6</v>
      </c>
      <c r="D323" s="32">
        <v>2</v>
      </c>
      <c r="E323" s="51" t="s">
        <v>272</v>
      </c>
      <c r="F323" s="7">
        <f>SUM(G323:H323)</f>
        <v>0</v>
      </c>
      <c r="G323" s="7"/>
      <c r="H323" s="212"/>
      <c r="I323" s="207"/>
      <c r="J323" s="85"/>
      <c r="K323" s="7"/>
      <c r="L323" s="7"/>
      <c r="M323" s="64"/>
    </row>
    <row r="324" spans="1:13" s="77" customFormat="1" ht="66.75" customHeight="1">
      <c r="A324" s="107">
        <v>2800</v>
      </c>
      <c r="B324" s="108" t="s">
        <v>4</v>
      </c>
      <c r="C324" s="109">
        <v>0</v>
      </c>
      <c r="D324" s="110">
        <v>0</v>
      </c>
      <c r="E324" s="54" t="s">
        <v>274</v>
      </c>
      <c r="F324" s="111">
        <f aca="true" t="shared" si="78" ref="F324:L324">SUM(F326,F333,F372,F378,F383,F386)</f>
        <v>138309</v>
      </c>
      <c r="G324" s="111">
        <f t="shared" si="78"/>
        <v>138309</v>
      </c>
      <c r="H324" s="218">
        <f t="shared" si="78"/>
        <v>0</v>
      </c>
      <c r="I324" s="214">
        <f t="shared" si="78"/>
        <v>0</v>
      </c>
      <c r="J324" s="112">
        <f t="shared" si="78"/>
        <v>0</v>
      </c>
      <c r="K324" s="111">
        <f t="shared" si="78"/>
        <v>0</v>
      </c>
      <c r="L324" s="111">
        <f t="shared" si="78"/>
        <v>0</v>
      </c>
      <c r="M324" s="64"/>
    </row>
    <row r="325" spans="1:13" ht="11.25" customHeight="1">
      <c r="A325" s="124"/>
      <c r="B325" s="114"/>
      <c r="C325" s="125"/>
      <c r="D325" s="126"/>
      <c r="E325" s="51" t="s">
        <v>125</v>
      </c>
      <c r="F325" s="12"/>
      <c r="G325" s="12"/>
      <c r="H325" s="219"/>
      <c r="I325" s="215"/>
      <c r="J325" s="90"/>
      <c r="K325" s="12"/>
      <c r="L325" s="12"/>
      <c r="M325" s="64"/>
    </row>
    <row r="326" spans="1:13" ht="30.75" customHeight="1">
      <c r="A326" s="113">
        <v>2810</v>
      </c>
      <c r="B326" s="131" t="s">
        <v>4</v>
      </c>
      <c r="C326" s="30">
        <v>1</v>
      </c>
      <c r="D326" s="32">
        <v>0</v>
      </c>
      <c r="E326" s="51" t="s">
        <v>275</v>
      </c>
      <c r="F326" s="29">
        <f aca="true" t="shared" si="79" ref="F326:L326">SUM(F328)</f>
        <v>1000</v>
      </c>
      <c r="G326" s="29">
        <f t="shared" si="79"/>
        <v>1000</v>
      </c>
      <c r="H326" s="211">
        <f t="shared" si="79"/>
        <v>0</v>
      </c>
      <c r="I326" s="24">
        <f t="shared" si="79"/>
        <v>0</v>
      </c>
      <c r="J326" s="89">
        <f t="shared" si="79"/>
        <v>0</v>
      </c>
      <c r="K326" s="29">
        <f t="shared" si="79"/>
        <v>0</v>
      </c>
      <c r="L326" s="29">
        <f t="shared" si="79"/>
        <v>0</v>
      </c>
      <c r="M326" s="64"/>
    </row>
    <row r="327" spans="1:13" s="79" customFormat="1" ht="12.75" customHeight="1">
      <c r="A327" s="113"/>
      <c r="B327" s="114"/>
      <c r="C327" s="30"/>
      <c r="D327" s="32"/>
      <c r="E327" s="51" t="s">
        <v>126</v>
      </c>
      <c r="F327" s="5"/>
      <c r="G327" s="5"/>
      <c r="H327" s="81"/>
      <c r="I327" s="22"/>
      <c r="J327" s="26"/>
      <c r="K327" s="5"/>
      <c r="L327" s="5"/>
      <c r="M327" s="64"/>
    </row>
    <row r="328" spans="1:13" ht="28.5" customHeight="1" thickBot="1">
      <c r="A328" s="113">
        <v>2811</v>
      </c>
      <c r="B328" s="131" t="s">
        <v>4</v>
      </c>
      <c r="C328" s="30">
        <v>1</v>
      </c>
      <c r="D328" s="32">
        <v>1</v>
      </c>
      <c r="E328" s="51" t="s">
        <v>275</v>
      </c>
      <c r="F328" s="7">
        <f>F329+F330+F331+F332</f>
        <v>1000</v>
      </c>
      <c r="G328" s="7">
        <f aca="true" t="shared" si="80" ref="G328:L328">SUM(G329:G332)</f>
        <v>1000</v>
      </c>
      <c r="H328" s="212">
        <f t="shared" si="80"/>
        <v>0</v>
      </c>
      <c r="I328" s="207">
        <f t="shared" si="80"/>
        <v>0</v>
      </c>
      <c r="J328" s="7">
        <f t="shared" si="80"/>
        <v>0</v>
      </c>
      <c r="K328" s="7">
        <f t="shared" si="80"/>
        <v>0</v>
      </c>
      <c r="L328" s="7">
        <f t="shared" si="80"/>
        <v>0</v>
      </c>
      <c r="M328" s="64"/>
    </row>
    <row r="329" spans="1:13" ht="16.5" customHeight="1" thickBot="1">
      <c r="A329" s="113"/>
      <c r="B329" s="131"/>
      <c r="C329" s="30"/>
      <c r="D329" s="32"/>
      <c r="E329" s="47">
        <v>4727</v>
      </c>
      <c r="F329" s="7">
        <f>SUM(G329:H329)</f>
        <v>1000</v>
      </c>
      <c r="G329" s="5">
        <v>1000</v>
      </c>
      <c r="H329" s="213"/>
      <c r="I329" s="22"/>
      <c r="J329" s="26"/>
      <c r="K329" s="5"/>
      <c r="L329" s="5"/>
      <c r="M329" s="64"/>
    </row>
    <row r="330" spans="1:13" ht="16.5" customHeight="1" thickBot="1">
      <c r="A330" s="113"/>
      <c r="B330" s="131"/>
      <c r="C330" s="30"/>
      <c r="D330" s="32"/>
      <c r="E330" s="47">
        <v>4239</v>
      </c>
      <c r="F330" s="7">
        <f>SUM(G330:H330)</f>
        <v>0</v>
      </c>
      <c r="G330" s="5"/>
      <c r="H330" s="81"/>
      <c r="I330" s="22"/>
      <c r="J330" s="26"/>
      <c r="K330" s="5"/>
      <c r="L330" s="5"/>
      <c r="M330" s="64"/>
    </row>
    <row r="331" spans="1:13" ht="16.5" customHeight="1" thickBot="1">
      <c r="A331" s="113"/>
      <c r="B331" s="131"/>
      <c r="C331" s="30"/>
      <c r="D331" s="32"/>
      <c r="E331" s="47">
        <v>4251</v>
      </c>
      <c r="F331" s="7">
        <f>SUM(G331:H331)</f>
        <v>0</v>
      </c>
      <c r="G331" s="5"/>
      <c r="H331" s="81"/>
      <c r="I331" s="22"/>
      <c r="J331" s="26"/>
      <c r="K331" s="5"/>
      <c r="L331" s="5"/>
      <c r="M331" s="64"/>
    </row>
    <row r="332" spans="1:13" ht="16.5" customHeight="1" thickBot="1">
      <c r="A332" s="113"/>
      <c r="B332" s="131"/>
      <c r="C332" s="30"/>
      <c r="D332" s="32"/>
      <c r="E332" s="47">
        <v>4269</v>
      </c>
      <c r="F332" s="7">
        <f>SUM(G332:H332)</f>
        <v>0</v>
      </c>
      <c r="G332" s="5"/>
      <c r="H332" s="81"/>
      <c r="I332" s="22"/>
      <c r="J332" s="26"/>
      <c r="K332" s="5"/>
      <c r="L332" s="5"/>
      <c r="M332" s="64"/>
    </row>
    <row r="333" spans="1:13" ht="17.25" customHeight="1">
      <c r="A333" s="113">
        <v>2820</v>
      </c>
      <c r="B333" s="131" t="s">
        <v>4</v>
      </c>
      <c r="C333" s="30">
        <v>2</v>
      </c>
      <c r="D333" s="32">
        <v>0</v>
      </c>
      <c r="E333" s="54" t="s">
        <v>276</v>
      </c>
      <c r="F333" s="29">
        <f>F335+F343+F346+F357+F368</f>
        <v>137309</v>
      </c>
      <c r="G333" s="29">
        <f aca="true" t="shared" si="81" ref="G333:L333">SUM(G335,G343,G346,G357,G360,G367,G368)</f>
        <v>137309</v>
      </c>
      <c r="H333" s="211">
        <f t="shared" si="81"/>
        <v>0</v>
      </c>
      <c r="I333" s="24">
        <f t="shared" si="81"/>
        <v>0</v>
      </c>
      <c r="J333" s="29">
        <f t="shared" si="81"/>
        <v>0</v>
      </c>
      <c r="K333" s="29">
        <f t="shared" si="81"/>
        <v>0</v>
      </c>
      <c r="L333" s="29">
        <f t="shared" si="81"/>
        <v>0</v>
      </c>
      <c r="M333" s="64"/>
    </row>
    <row r="334" spans="1:13" s="79" customFormat="1" ht="10.5" customHeight="1">
      <c r="A334" s="113"/>
      <c r="B334" s="114"/>
      <c r="C334" s="30"/>
      <c r="D334" s="32"/>
      <c r="E334" s="51" t="s">
        <v>126</v>
      </c>
      <c r="F334" s="5"/>
      <c r="G334" s="5"/>
      <c r="H334" s="81"/>
      <c r="I334" s="22"/>
      <c r="J334" s="26"/>
      <c r="K334" s="5"/>
      <c r="L334" s="5"/>
      <c r="M334" s="64"/>
    </row>
    <row r="335" spans="1:13" ht="18" thickBot="1">
      <c r="A335" s="113">
        <v>2821</v>
      </c>
      <c r="B335" s="131" t="s">
        <v>4</v>
      </c>
      <c r="C335" s="30">
        <v>2</v>
      </c>
      <c r="D335" s="32">
        <v>1</v>
      </c>
      <c r="E335" s="51" t="s">
        <v>277</v>
      </c>
      <c r="F335" s="7">
        <f>F336+F337+F338+F339</f>
        <v>39359</v>
      </c>
      <c r="G335" s="7">
        <f aca="true" t="shared" si="82" ref="G335:L335">SUM(G336:G342)</f>
        <v>39359</v>
      </c>
      <c r="H335" s="212">
        <f t="shared" si="82"/>
        <v>0</v>
      </c>
      <c r="I335" s="207">
        <f t="shared" si="82"/>
        <v>0</v>
      </c>
      <c r="J335" s="7">
        <f t="shared" si="82"/>
        <v>0</v>
      </c>
      <c r="K335" s="7">
        <f t="shared" si="82"/>
        <v>0</v>
      </c>
      <c r="L335" s="7">
        <f t="shared" si="82"/>
        <v>0</v>
      </c>
      <c r="M335" s="64"/>
    </row>
    <row r="336" spans="1:13" ht="18" thickBot="1">
      <c r="A336" s="113"/>
      <c r="B336" s="131"/>
      <c r="C336" s="30"/>
      <c r="D336" s="32"/>
      <c r="E336" s="51" t="s">
        <v>399</v>
      </c>
      <c r="F336" s="7">
        <f>SUM(G336:H336)</f>
        <v>39359</v>
      </c>
      <c r="G336" s="5">
        <v>39359</v>
      </c>
      <c r="H336" s="81"/>
      <c r="I336" s="22"/>
      <c r="J336" s="26"/>
      <c r="K336" s="5"/>
      <c r="L336" s="5"/>
      <c r="M336" s="64"/>
    </row>
    <row r="337" spans="1:13" ht="18" thickBot="1">
      <c r="A337" s="113"/>
      <c r="B337" s="131"/>
      <c r="C337" s="30"/>
      <c r="D337" s="32"/>
      <c r="E337" s="51">
        <v>4212</v>
      </c>
      <c r="F337" s="7">
        <f>SUM(G337:H337)</f>
        <v>0</v>
      </c>
      <c r="G337" s="5"/>
      <c r="H337" s="81"/>
      <c r="I337" s="22"/>
      <c r="J337" s="26"/>
      <c r="K337" s="5"/>
      <c r="L337" s="5"/>
      <c r="M337" s="64"/>
    </row>
    <row r="338" spans="1:13" ht="18" thickBot="1">
      <c r="A338" s="113"/>
      <c r="B338" s="131"/>
      <c r="C338" s="30"/>
      <c r="D338" s="32"/>
      <c r="E338" s="51">
        <v>4234</v>
      </c>
      <c r="F338" s="7">
        <f>SUM(G338:H338)</f>
        <v>0</v>
      </c>
      <c r="G338" s="5"/>
      <c r="H338" s="81"/>
      <c r="I338" s="22"/>
      <c r="J338" s="26"/>
      <c r="K338" s="5"/>
      <c r="L338" s="5"/>
      <c r="M338" s="64"/>
    </row>
    <row r="339" spans="1:13" ht="18" thickBot="1">
      <c r="A339" s="113"/>
      <c r="B339" s="131"/>
      <c r="C339" s="30"/>
      <c r="D339" s="32"/>
      <c r="E339" s="51">
        <v>4261</v>
      </c>
      <c r="F339" s="7">
        <f>SUM(G339:H339)</f>
        <v>0</v>
      </c>
      <c r="G339" s="5"/>
      <c r="H339" s="81"/>
      <c r="I339" s="22"/>
      <c r="J339" s="26"/>
      <c r="K339" s="5"/>
      <c r="L339" s="5"/>
      <c r="M339" s="64"/>
    </row>
    <row r="340" spans="1:13" ht="18" thickBot="1">
      <c r="A340" s="113"/>
      <c r="B340" s="131"/>
      <c r="C340" s="30"/>
      <c r="D340" s="32"/>
      <c r="E340" s="51"/>
      <c r="F340" s="7"/>
      <c r="G340" s="5"/>
      <c r="H340" s="81"/>
      <c r="I340" s="22"/>
      <c r="J340" s="26"/>
      <c r="K340" s="5"/>
      <c r="L340" s="5"/>
      <c r="M340" s="64"/>
    </row>
    <row r="341" spans="1:13" ht="18" thickBot="1">
      <c r="A341" s="113"/>
      <c r="B341" s="131"/>
      <c r="C341" s="30"/>
      <c r="D341" s="32"/>
      <c r="E341" s="51"/>
      <c r="F341" s="7"/>
      <c r="G341" s="5"/>
      <c r="H341" s="81"/>
      <c r="I341" s="22"/>
      <c r="J341" s="26"/>
      <c r="K341" s="5"/>
      <c r="L341" s="5"/>
      <c r="M341" s="64"/>
    </row>
    <row r="342" spans="1:13" ht="18" thickBot="1">
      <c r="A342" s="113"/>
      <c r="B342" s="131"/>
      <c r="C342" s="30"/>
      <c r="D342" s="32"/>
      <c r="E342" s="51"/>
      <c r="F342" s="7">
        <f aca="true" t="shared" si="83" ref="F342:F371">SUM(G342:H342)</f>
        <v>0</v>
      </c>
      <c r="G342" s="5"/>
      <c r="H342" s="81"/>
      <c r="I342" s="22"/>
      <c r="J342" s="26"/>
      <c r="K342" s="5"/>
      <c r="L342" s="5"/>
      <c r="M342" s="64"/>
    </row>
    <row r="343" spans="1:13" ht="18" thickBot="1">
      <c r="A343" s="113">
        <v>2822</v>
      </c>
      <c r="B343" s="131" t="s">
        <v>4</v>
      </c>
      <c r="C343" s="30">
        <v>2</v>
      </c>
      <c r="D343" s="32">
        <v>2</v>
      </c>
      <c r="E343" s="51" t="s">
        <v>278</v>
      </c>
      <c r="F343" s="7">
        <f t="shared" si="83"/>
        <v>0</v>
      </c>
      <c r="G343" s="5">
        <f aca="true" t="shared" si="84" ref="G343:L343">G344+G345</f>
        <v>0</v>
      </c>
      <c r="H343" s="81">
        <f t="shared" si="84"/>
        <v>0</v>
      </c>
      <c r="I343" s="22">
        <f t="shared" si="84"/>
        <v>0</v>
      </c>
      <c r="J343" s="26">
        <f t="shared" si="84"/>
        <v>0</v>
      </c>
      <c r="K343" s="5">
        <f t="shared" si="84"/>
        <v>0</v>
      </c>
      <c r="L343" s="5">
        <f t="shared" si="84"/>
        <v>0</v>
      </c>
      <c r="M343" s="64"/>
    </row>
    <row r="344" spans="1:13" ht="18" thickBot="1">
      <c r="A344" s="113"/>
      <c r="B344" s="131"/>
      <c r="C344" s="30"/>
      <c r="D344" s="32"/>
      <c r="E344" s="51"/>
      <c r="F344" s="7">
        <f t="shared" si="83"/>
        <v>0</v>
      </c>
      <c r="G344" s="5"/>
      <c r="H344" s="81"/>
      <c r="I344" s="22"/>
      <c r="J344" s="26"/>
      <c r="K344" s="5"/>
      <c r="L344" s="5"/>
      <c r="M344" s="64"/>
    </row>
    <row r="345" spans="1:13" ht="18" thickBot="1">
      <c r="A345" s="113"/>
      <c r="B345" s="131"/>
      <c r="C345" s="30"/>
      <c r="D345" s="32"/>
      <c r="E345" s="51"/>
      <c r="F345" s="7">
        <f t="shared" si="83"/>
        <v>0</v>
      </c>
      <c r="G345" s="5"/>
      <c r="H345" s="81"/>
      <c r="I345" s="22"/>
      <c r="J345" s="26"/>
      <c r="K345" s="5"/>
      <c r="L345" s="5"/>
      <c r="M345" s="64"/>
    </row>
    <row r="346" spans="1:13" ht="30" customHeight="1" thickBot="1">
      <c r="A346" s="113">
        <v>2823</v>
      </c>
      <c r="B346" s="131" t="s">
        <v>4</v>
      </c>
      <c r="C346" s="30">
        <v>2</v>
      </c>
      <c r="D346" s="32">
        <v>3</v>
      </c>
      <c r="E346" s="51" t="s">
        <v>279</v>
      </c>
      <c r="F346" s="95">
        <f>F347+F348+F349+F350+F351+F352+F353+F354</f>
        <v>73950</v>
      </c>
      <c r="G346" s="95">
        <f aca="true" t="shared" si="85" ref="G346:L346">SUM(G347:G356)</f>
        <v>73950</v>
      </c>
      <c r="H346" s="220">
        <f t="shared" si="85"/>
        <v>0</v>
      </c>
      <c r="I346" s="216">
        <f t="shared" si="85"/>
        <v>0</v>
      </c>
      <c r="J346" s="95">
        <f t="shared" si="85"/>
        <v>0</v>
      </c>
      <c r="K346" s="95">
        <f t="shared" si="85"/>
        <v>0</v>
      </c>
      <c r="L346" s="95">
        <f t="shared" si="85"/>
        <v>0</v>
      </c>
      <c r="M346" s="64"/>
    </row>
    <row r="347" spans="1:13" ht="27.75" customHeight="1" thickBot="1">
      <c r="A347" s="113"/>
      <c r="B347" s="131"/>
      <c r="C347" s="30"/>
      <c r="D347" s="32"/>
      <c r="E347" s="51" t="s">
        <v>400</v>
      </c>
      <c r="F347" s="7">
        <f t="shared" si="83"/>
        <v>53818</v>
      </c>
      <c r="G347" s="27">
        <v>53818</v>
      </c>
      <c r="H347" s="221"/>
      <c r="I347" s="205"/>
      <c r="J347" s="28"/>
      <c r="K347" s="27"/>
      <c r="L347" s="27"/>
      <c r="M347" s="64"/>
    </row>
    <row r="348" spans="1:13" ht="27.75" customHeight="1" thickBot="1">
      <c r="A348" s="113"/>
      <c r="B348" s="131"/>
      <c r="C348" s="30"/>
      <c r="D348" s="32"/>
      <c r="E348" s="51" t="s">
        <v>401</v>
      </c>
      <c r="F348" s="7">
        <f t="shared" si="83"/>
        <v>20132</v>
      </c>
      <c r="G348" s="27">
        <v>20132</v>
      </c>
      <c r="H348" s="221"/>
      <c r="I348" s="205"/>
      <c r="J348" s="28"/>
      <c r="K348" s="27"/>
      <c r="L348" s="27"/>
      <c r="M348" s="64"/>
    </row>
    <row r="349" spans="1:13" ht="24" customHeight="1" thickBot="1">
      <c r="A349" s="113"/>
      <c r="B349" s="131"/>
      <c r="C349" s="30"/>
      <c r="D349" s="32"/>
      <c r="E349" s="51" t="s">
        <v>402</v>
      </c>
      <c r="F349" s="7">
        <f t="shared" si="83"/>
        <v>0</v>
      </c>
      <c r="G349" s="27">
        <v>0</v>
      </c>
      <c r="H349" s="221"/>
      <c r="I349" s="205"/>
      <c r="J349" s="28"/>
      <c r="K349" s="27"/>
      <c r="L349" s="27"/>
      <c r="M349" s="64"/>
    </row>
    <row r="350" spans="1:13" ht="18" customHeight="1" thickBot="1">
      <c r="A350" s="113"/>
      <c r="B350" s="131"/>
      <c r="C350" s="30"/>
      <c r="D350" s="32"/>
      <c r="E350" s="224">
        <v>4819</v>
      </c>
      <c r="F350" s="7">
        <f>SUM(G350:H350)</f>
        <v>0</v>
      </c>
      <c r="G350" s="5">
        <v>0</v>
      </c>
      <c r="H350" s="81">
        <v>0</v>
      </c>
      <c r="I350" s="22"/>
      <c r="J350" s="26"/>
      <c r="K350" s="5"/>
      <c r="L350" s="5"/>
      <c r="M350" s="64"/>
    </row>
    <row r="351" spans="1:13" ht="18" customHeight="1" thickBot="1">
      <c r="A351" s="113"/>
      <c r="B351" s="131"/>
      <c r="C351" s="30"/>
      <c r="D351" s="32"/>
      <c r="E351" s="51">
        <v>5113</v>
      </c>
      <c r="F351" s="7">
        <f>SUM(G351:H351)</f>
        <v>0</v>
      </c>
      <c r="G351" s="5"/>
      <c r="H351" s="81">
        <v>0</v>
      </c>
      <c r="I351" s="22"/>
      <c r="J351" s="26"/>
      <c r="K351" s="5"/>
      <c r="L351" s="5"/>
      <c r="M351" s="64"/>
    </row>
    <row r="352" spans="1:13" ht="18" customHeight="1" thickBot="1">
      <c r="A352" s="113"/>
      <c r="B352" s="131"/>
      <c r="C352" s="30"/>
      <c r="D352" s="32"/>
      <c r="E352" s="51"/>
      <c r="F352" s="7"/>
      <c r="G352" s="5"/>
      <c r="H352" s="81"/>
      <c r="I352" s="22"/>
      <c r="J352" s="26"/>
      <c r="K352" s="5"/>
      <c r="L352" s="5"/>
      <c r="M352" s="64"/>
    </row>
    <row r="353" spans="1:13" ht="18" customHeight="1" thickBot="1">
      <c r="A353" s="113"/>
      <c r="B353" s="131"/>
      <c r="C353" s="30"/>
      <c r="D353" s="32"/>
      <c r="E353" s="51"/>
      <c r="F353" s="7">
        <f t="shared" si="83"/>
        <v>0</v>
      </c>
      <c r="G353" s="5"/>
      <c r="H353" s="81"/>
      <c r="I353" s="22"/>
      <c r="J353" s="26"/>
      <c r="K353" s="5"/>
      <c r="L353" s="5"/>
      <c r="M353" s="64"/>
    </row>
    <row r="354" spans="1:13" ht="18" customHeight="1" thickBot="1">
      <c r="A354" s="113"/>
      <c r="B354" s="131"/>
      <c r="C354" s="30"/>
      <c r="D354" s="32"/>
      <c r="E354" s="51"/>
      <c r="F354" s="7">
        <f t="shared" si="83"/>
        <v>0</v>
      </c>
      <c r="G354" s="5"/>
      <c r="H354" s="81"/>
      <c r="I354" s="22"/>
      <c r="J354" s="26"/>
      <c r="K354" s="5"/>
      <c r="L354" s="5"/>
      <c r="M354" s="64"/>
    </row>
    <row r="355" spans="1:13" ht="18" customHeight="1" thickBot="1">
      <c r="A355" s="113"/>
      <c r="B355" s="131"/>
      <c r="C355" s="30"/>
      <c r="D355" s="32"/>
      <c r="E355" s="51"/>
      <c r="F355" s="7"/>
      <c r="G355" s="5"/>
      <c r="H355" s="81"/>
      <c r="I355" s="22"/>
      <c r="J355" s="26"/>
      <c r="K355" s="5"/>
      <c r="L355" s="5"/>
      <c r="M355" s="64"/>
    </row>
    <row r="356" spans="1:13" ht="18" customHeight="1" thickBot="1">
      <c r="A356" s="113"/>
      <c r="B356" s="131"/>
      <c r="C356" s="30"/>
      <c r="D356" s="32"/>
      <c r="E356" s="51"/>
      <c r="F356" s="7">
        <f t="shared" si="83"/>
        <v>0</v>
      </c>
      <c r="G356" s="5"/>
      <c r="H356" s="81"/>
      <c r="I356" s="22"/>
      <c r="J356" s="26"/>
      <c r="K356" s="5"/>
      <c r="L356" s="5"/>
      <c r="M356" s="64"/>
    </row>
    <row r="357" spans="1:13" ht="27.75" thickBot="1">
      <c r="A357" s="113">
        <v>2824</v>
      </c>
      <c r="B357" s="131" t="s">
        <v>4</v>
      </c>
      <c r="C357" s="30">
        <v>2</v>
      </c>
      <c r="D357" s="32">
        <v>4</v>
      </c>
      <c r="E357" s="51" t="s">
        <v>280</v>
      </c>
      <c r="F357" s="95">
        <f t="shared" si="83"/>
        <v>24000</v>
      </c>
      <c r="G357" s="29">
        <f aca="true" t="shared" si="86" ref="G357:L357">SUM(G358:G359)</f>
        <v>24000</v>
      </c>
      <c r="H357" s="211">
        <f t="shared" si="86"/>
        <v>0</v>
      </c>
      <c r="I357" s="24">
        <f t="shared" si="86"/>
        <v>0</v>
      </c>
      <c r="J357" s="29">
        <f t="shared" si="86"/>
        <v>0</v>
      </c>
      <c r="K357" s="29">
        <f t="shared" si="86"/>
        <v>0</v>
      </c>
      <c r="L357" s="29">
        <f t="shared" si="86"/>
        <v>0</v>
      </c>
      <c r="M357" s="64"/>
    </row>
    <row r="358" spans="1:13" ht="18" thickBot="1">
      <c r="A358" s="113"/>
      <c r="B358" s="131"/>
      <c r="C358" s="30"/>
      <c r="D358" s="32"/>
      <c r="E358" s="51">
        <v>4239</v>
      </c>
      <c r="F358" s="7">
        <f t="shared" si="83"/>
        <v>16000</v>
      </c>
      <c r="G358" s="5">
        <v>16000</v>
      </c>
      <c r="H358" s="81"/>
      <c r="I358" s="22"/>
      <c r="J358" s="26"/>
      <c r="K358" s="5"/>
      <c r="L358" s="5"/>
      <c r="M358" s="64"/>
    </row>
    <row r="359" spans="1:13" ht="18" thickBot="1">
      <c r="A359" s="113"/>
      <c r="B359" s="131"/>
      <c r="C359" s="30"/>
      <c r="D359" s="32"/>
      <c r="E359" s="51">
        <v>4269</v>
      </c>
      <c r="F359" s="7">
        <f t="shared" si="83"/>
        <v>8000</v>
      </c>
      <c r="G359" s="5">
        <v>8000</v>
      </c>
      <c r="H359" s="81"/>
      <c r="I359" s="22"/>
      <c r="J359" s="26"/>
      <c r="K359" s="5"/>
      <c r="L359" s="5"/>
      <c r="M359" s="64"/>
    </row>
    <row r="360" spans="1:13" ht="18" thickBot="1">
      <c r="A360" s="113">
        <v>2825</v>
      </c>
      <c r="B360" s="131" t="s">
        <v>4</v>
      </c>
      <c r="C360" s="30">
        <v>2</v>
      </c>
      <c r="D360" s="32">
        <v>5</v>
      </c>
      <c r="E360" s="51" t="s">
        <v>281</v>
      </c>
      <c r="F360" s="95">
        <f t="shared" si="83"/>
        <v>0</v>
      </c>
      <c r="G360" s="29">
        <f aca="true" t="shared" si="87" ref="G360:L360">SUM(G361:G366)</f>
        <v>0</v>
      </c>
      <c r="H360" s="211">
        <f t="shared" si="87"/>
        <v>0</v>
      </c>
      <c r="I360" s="24">
        <f t="shared" si="87"/>
        <v>0</v>
      </c>
      <c r="J360" s="29">
        <f t="shared" si="87"/>
        <v>0</v>
      </c>
      <c r="K360" s="29">
        <f t="shared" si="87"/>
        <v>0</v>
      </c>
      <c r="L360" s="29">
        <f t="shared" si="87"/>
        <v>0</v>
      </c>
      <c r="M360" s="64"/>
    </row>
    <row r="361" spans="1:13" ht="18" thickBot="1">
      <c r="A361" s="113"/>
      <c r="B361" s="131"/>
      <c r="C361" s="30"/>
      <c r="D361" s="32"/>
      <c r="E361" s="51"/>
      <c r="F361" s="7"/>
      <c r="G361" s="5"/>
      <c r="H361" s="81"/>
      <c r="I361" s="22"/>
      <c r="J361" s="26"/>
      <c r="K361" s="5"/>
      <c r="L361" s="5"/>
      <c r="M361" s="64"/>
    </row>
    <row r="362" spans="1:13" ht="18" thickBot="1">
      <c r="A362" s="113"/>
      <c r="B362" s="131"/>
      <c r="C362" s="30"/>
      <c r="D362" s="32"/>
      <c r="E362" s="51"/>
      <c r="F362" s="7"/>
      <c r="G362" s="5"/>
      <c r="H362" s="81"/>
      <c r="I362" s="22"/>
      <c r="J362" s="26"/>
      <c r="K362" s="5"/>
      <c r="L362" s="5"/>
      <c r="M362" s="64"/>
    </row>
    <row r="363" spans="1:13" ht="18" thickBot="1">
      <c r="A363" s="113"/>
      <c r="B363" s="131"/>
      <c r="C363" s="30"/>
      <c r="D363" s="32"/>
      <c r="E363" s="51"/>
      <c r="F363" s="7"/>
      <c r="G363" s="5"/>
      <c r="H363" s="81"/>
      <c r="I363" s="22"/>
      <c r="J363" s="26"/>
      <c r="K363" s="5"/>
      <c r="L363" s="5"/>
      <c r="M363" s="64"/>
    </row>
    <row r="364" spans="1:13" ht="18" thickBot="1">
      <c r="A364" s="113"/>
      <c r="B364" s="131"/>
      <c r="C364" s="30"/>
      <c r="D364" s="32"/>
      <c r="E364" s="51"/>
      <c r="F364" s="7"/>
      <c r="G364" s="5"/>
      <c r="H364" s="81"/>
      <c r="I364" s="22"/>
      <c r="J364" s="26"/>
      <c r="K364" s="5"/>
      <c r="L364" s="5"/>
      <c r="M364" s="64"/>
    </row>
    <row r="365" spans="1:13" ht="18" thickBot="1">
      <c r="A365" s="113"/>
      <c r="B365" s="131"/>
      <c r="C365" s="30"/>
      <c r="D365" s="32"/>
      <c r="E365" s="51"/>
      <c r="F365" s="7">
        <f t="shared" si="83"/>
        <v>0</v>
      </c>
      <c r="G365" s="5"/>
      <c r="H365" s="81"/>
      <c r="I365" s="22"/>
      <c r="J365" s="26"/>
      <c r="K365" s="5"/>
      <c r="L365" s="5"/>
      <c r="M365" s="64"/>
    </row>
    <row r="366" spans="1:13" ht="18" thickBot="1">
      <c r="A366" s="113"/>
      <c r="B366" s="131"/>
      <c r="C366" s="30"/>
      <c r="D366" s="32"/>
      <c r="E366" s="51"/>
      <c r="F366" s="7">
        <f t="shared" si="83"/>
        <v>0</v>
      </c>
      <c r="G366" s="5"/>
      <c r="H366" s="81"/>
      <c r="I366" s="22"/>
      <c r="J366" s="26"/>
      <c r="K366" s="5"/>
      <c r="L366" s="5"/>
      <c r="M366" s="64"/>
    </row>
    <row r="367" spans="1:13" ht="18" thickBot="1">
      <c r="A367" s="113">
        <v>2826</v>
      </c>
      <c r="B367" s="131" t="s">
        <v>4</v>
      </c>
      <c r="C367" s="30">
        <v>2</v>
      </c>
      <c r="D367" s="32">
        <v>6</v>
      </c>
      <c r="E367" s="51" t="s">
        <v>282</v>
      </c>
      <c r="F367" s="7">
        <f t="shared" si="83"/>
        <v>0</v>
      </c>
      <c r="G367" s="5"/>
      <c r="H367" s="81"/>
      <c r="I367" s="22"/>
      <c r="J367" s="26"/>
      <c r="K367" s="5"/>
      <c r="L367" s="5"/>
      <c r="M367" s="64"/>
    </row>
    <row r="368" spans="1:13" ht="41.25" thickBot="1">
      <c r="A368" s="113">
        <v>2827</v>
      </c>
      <c r="B368" s="131" t="s">
        <v>4</v>
      </c>
      <c r="C368" s="30">
        <v>2</v>
      </c>
      <c r="D368" s="32">
        <v>7</v>
      </c>
      <c r="E368" s="51" t="s">
        <v>283</v>
      </c>
      <c r="F368" s="7">
        <f t="shared" si="83"/>
        <v>0</v>
      </c>
      <c r="G368" s="5">
        <f aca="true" t="shared" si="88" ref="G368:L368">SUM(G369:G371)</f>
        <v>0</v>
      </c>
      <c r="H368" s="81">
        <f t="shared" si="88"/>
        <v>0</v>
      </c>
      <c r="I368" s="22">
        <f t="shared" si="88"/>
        <v>0</v>
      </c>
      <c r="J368" s="5">
        <f t="shared" si="88"/>
        <v>0</v>
      </c>
      <c r="K368" s="5">
        <f t="shared" si="88"/>
        <v>0</v>
      </c>
      <c r="L368" s="5">
        <f t="shared" si="88"/>
        <v>0</v>
      </c>
      <c r="M368" s="64"/>
    </row>
    <row r="369" spans="1:13" ht="18" thickBot="1">
      <c r="A369" s="113"/>
      <c r="B369" s="131"/>
      <c r="C369" s="30"/>
      <c r="D369" s="32"/>
      <c r="E369" s="51">
        <v>4213</v>
      </c>
      <c r="F369" s="7">
        <f t="shared" si="83"/>
        <v>0</v>
      </c>
      <c r="G369" s="5">
        <v>0</v>
      </c>
      <c r="H369" s="81"/>
      <c r="I369" s="22"/>
      <c r="J369" s="26"/>
      <c r="K369" s="5"/>
      <c r="L369" s="5"/>
      <c r="M369" s="64"/>
    </row>
    <row r="370" spans="1:13" ht="18" thickBot="1">
      <c r="A370" s="113"/>
      <c r="B370" s="131"/>
      <c r="C370" s="30"/>
      <c r="D370" s="32"/>
      <c r="E370" s="51">
        <v>4251</v>
      </c>
      <c r="F370" s="7">
        <f t="shared" si="83"/>
        <v>0</v>
      </c>
      <c r="G370" s="5">
        <v>0</v>
      </c>
      <c r="H370" s="81"/>
      <c r="I370" s="22"/>
      <c r="J370" s="26"/>
      <c r="K370" s="5"/>
      <c r="L370" s="5"/>
      <c r="M370" s="64"/>
    </row>
    <row r="371" spans="1:13" ht="18" thickBot="1">
      <c r="A371" s="113"/>
      <c r="B371" s="131"/>
      <c r="C371" s="30"/>
      <c r="D371" s="32"/>
      <c r="E371" s="51"/>
      <c r="F371" s="7">
        <f t="shared" si="83"/>
        <v>0</v>
      </c>
      <c r="G371" s="5"/>
      <c r="H371" s="81"/>
      <c r="I371" s="22"/>
      <c r="J371" s="26"/>
      <c r="K371" s="5"/>
      <c r="L371" s="5"/>
      <c r="M371" s="64"/>
    </row>
    <row r="372" spans="1:13" ht="36.75" customHeight="1">
      <c r="A372" s="113">
        <v>2830</v>
      </c>
      <c r="B372" s="131" t="s">
        <v>4</v>
      </c>
      <c r="C372" s="30">
        <v>3</v>
      </c>
      <c r="D372" s="32">
        <v>0</v>
      </c>
      <c r="E372" s="51" t="s">
        <v>284</v>
      </c>
      <c r="F372" s="5">
        <f aca="true" t="shared" si="89" ref="F372:L372">SUM(F374:F375)</f>
        <v>0</v>
      </c>
      <c r="G372" s="5">
        <f t="shared" si="89"/>
        <v>0</v>
      </c>
      <c r="H372" s="81">
        <f t="shared" si="89"/>
        <v>0</v>
      </c>
      <c r="I372" s="22">
        <f t="shared" si="89"/>
        <v>0</v>
      </c>
      <c r="J372" s="5">
        <f t="shared" si="89"/>
        <v>0</v>
      </c>
      <c r="K372" s="5">
        <f t="shared" si="89"/>
        <v>0</v>
      </c>
      <c r="L372" s="5">
        <f t="shared" si="89"/>
        <v>0</v>
      </c>
      <c r="M372" s="64"/>
    </row>
    <row r="373" spans="1:13" s="79" customFormat="1" ht="15" customHeight="1">
      <c r="A373" s="113"/>
      <c r="B373" s="114"/>
      <c r="C373" s="30"/>
      <c r="D373" s="32"/>
      <c r="E373" s="51" t="s">
        <v>126</v>
      </c>
      <c r="F373" s="5"/>
      <c r="G373" s="5"/>
      <c r="H373" s="81"/>
      <c r="I373" s="22"/>
      <c r="J373" s="26"/>
      <c r="K373" s="5"/>
      <c r="L373" s="5"/>
      <c r="M373" s="64"/>
    </row>
    <row r="374" spans="1:13" ht="19.5" customHeight="1" thickBot="1">
      <c r="A374" s="113">
        <v>2831</v>
      </c>
      <c r="B374" s="131" t="s">
        <v>4</v>
      </c>
      <c r="C374" s="30">
        <v>3</v>
      </c>
      <c r="D374" s="32">
        <v>1</v>
      </c>
      <c r="E374" s="51" t="s">
        <v>285</v>
      </c>
      <c r="F374" s="7">
        <f>SUM(G374:H374)</f>
        <v>0</v>
      </c>
      <c r="G374" s="5"/>
      <c r="H374" s="81"/>
      <c r="I374" s="22"/>
      <c r="J374" s="26"/>
      <c r="K374" s="5"/>
      <c r="L374" s="5"/>
      <c r="M374" s="64"/>
    </row>
    <row r="375" spans="1:13" ht="27.75" thickBot="1">
      <c r="A375" s="113">
        <v>2832</v>
      </c>
      <c r="B375" s="131" t="s">
        <v>4</v>
      </c>
      <c r="C375" s="30">
        <v>3</v>
      </c>
      <c r="D375" s="32">
        <v>2</v>
      </c>
      <c r="E375" s="51" t="s">
        <v>286</v>
      </c>
      <c r="F375" s="7">
        <f>SUM(G375:H375)</f>
        <v>0</v>
      </c>
      <c r="G375" s="5">
        <f aca="true" t="shared" si="90" ref="G375:L375">G376</f>
        <v>0</v>
      </c>
      <c r="H375" s="81">
        <f t="shared" si="90"/>
        <v>0</v>
      </c>
      <c r="I375" s="22">
        <f t="shared" si="90"/>
        <v>0</v>
      </c>
      <c r="J375" s="5">
        <f t="shared" si="90"/>
        <v>0</v>
      </c>
      <c r="K375" s="5">
        <f t="shared" si="90"/>
        <v>0</v>
      </c>
      <c r="L375" s="5">
        <f t="shared" si="90"/>
        <v>0</v>
      </c>
      <c r="M375" s="64"/>
    </row>
    <row r="376" spans="1:13" ht="18" thickBot="1">
      <c r="A376" s="113"/>
      <c r="B376" s="131"/>
      <c r="C376" s="30"/>
      <c r="D376" s="32"/>
      <c r="E376" s="51">
        <v>4819</v>
      </c>
      <c r="F376" s="7">
        <f>SUM(G376:H376)</f>
        <v>0</v>
      </c>
      <c r="G376" s="5"/>
      <c r="H376" s="81">
        <v>0</v>
      </c>
      <c r="I376" s="22"/>
      <c r="J376" s="26"/>
      <c r="K376" s="5"/>
      <c r="L376" s="5"/>
      <c r="M376" s="64"/>
    </row>
    <row r="377" spans="1:13" ht="18.75" customHeight="1" thickBot="1">
      <c r="A377" s="113">
        <v>2833</v>
      </c>
      <c r="B377" s="131" t="s">
        <v>4</v>
      </c>
      <c r="C377" s="30">
        <v>3</v>
      </c>
      <c r="D377" s="32">
        <v>3</v>
      </c>
      <c r="E377" s="51" t="s">
        <v>287</v>
      </c>
      <c r="F377" s="7">
        <f>SUM(G377:H377)</f>
        <v>0</v>
      </c>
      <c r="G377" s="5"/>
      <c r="H377" s="81"/>
      <c r="I377" s="22"/>
      <c r="J377" s="26"/>
      <c r="K377" s="5"/>
      <c r="L377" s="5"/>
      <c r="M377" s="64"/>
    </row>
    <row r="378" spans="1:13" ht="25.5" customHeight="1">
      <c r="A378" s="113">
        <v>2840</v>
      </c>
      <c r="B378" s="131" t="s">
        <v>4</v>
      </c>
      <c r="C378" s="30">
        <v>4</v>
      </c>
      <c r="D378" s="32">
        <v>0</v>
      </c>
      <c r="E378" s="51" t="s">
        <v>288</v>
      </c>
      <c r="F378" s="5">
        <f aca="true" t="shared" si="91" ref="F378:L378">SUM(F380:F382)</f>
        <v>0</v>
      </c>
      <c r="G378" s="5">
        <f t="shared" si="91"/>
        <v>0</v>
      </c>
      <c r="H378" s="81">
        <f t="shared" si="91"/>
        <v>0</v>
      </c>
      <c r="I378" s="22">
        <f t="shared" si="91"/>
        <v>0</v>
      </c>
      <c r="J378" s="26">
        <f t="shared" si="91"/>
        <v>0</v>
      </c>
      <c r="K378" s="5">
        <f t="shared" si="91"/>
        <v>0</v>
      </c>
      <c r="L378" s="5">
        <f t="shared" si="91"/>
        <v>0</v>
      </c>
      <c r="M378" s="64"/>
    </row>
    <row r="379" spans="1:13" s="79" customFormat="1" ht="10.5" customHeight="1">
      <c r="A379" s="113"/>
      <c r="B379" s="114"/>
      <c r="C379" s="30"/>
      <c r="D379" s="32"/>
      <c r="E379" s="51" t="s">
        <v>126</v>
      </c>
      <c r="F379" s="5"/>
      <c r="G379" s="5"/>
      <c r="H379" s="81"/>
      <c r="I379" s="22"/>
      <c r="J379" s="26"/>
      <c r="K379" s="5"/>
      <c r="L379" s="5"/>
      <c r="M379" s="64"/>
    </row>
    <row r="380" spans="1:13" ht="19.5" customHeight="1" thickBot="1">
      <c r="A380" s="113">
        <v>2841</v>
      </c>
      <c r="B380" s="131" t="s">
        <v>4</v>
      </c>
      <c r="C380" s="30">
        <v>4</v>
      </c>
      <c r="D380" s="32">
        <v>1</v>
      </c>
      <c r="E380" s="51" t="s">
        <v>289</v>
      </c>
      <c r="F380" s="7">
        <f>SUM(G380:H380)</f>
        <v>0</v>
      </c>
      <c r="G380" s="5"/>
      <c r="H380" s="81"/>
      <c r="I380" s="22"/>
      <c r="J380" s="26"/>
      <c r="K380" s="5"/>
      <c r="L380" s="5"/>
      <c r="M380" s="64"/>
    </row>
    <row r="381" spans="1:13" ht="36" customHeight="1" thickBot="1">
      <c r="A381" s="113">
        <v>2842</v>
      </c>
      <c r="B381" s="131" t="s">
        <v>4</v>
      </c>
      <c r="C381" s="30">
        <v>4</v>
      </c>
      <c r="D381" s="32">
        <v>2</v>
      </c>
      <c r="E381" s="51" t="s">
        <v>290</v>
      </c>
      <c r="F381" s="7">
        <f>SUM(G381:H381)</f>
        <v>0</v>
      </c>
      <c r="G381" s="5"/>
      <c r="H381" s="81"/>
      <c r="I381" s="22"/>
      <c r="J381" s="26"/>
      <c r="K381" s="5"/>
      <c r="L381" s="5"/>
      <c r="M381" s="64"/>
    </row>
    <row r="382" spans="1:13" ht="27" customHeight="1" thickBot="1">
      <c r="A382" s="113">
        <v>2843</v>
      </c>
      <c r="B382" s="131" t="s">
        <v>4</v>
      </c>
      <c r="C382" s="30">
        <v>4</v>
      </c>
      <c r="D382" s="32">
        <v>3</v>
      </c>
      <c r="E382" s="51" t="s">
        <v>288</v>
      </c>
      <c r="F382" s="7">
        <f>SUM(G382:H382)</f>
        <v>0</v>
      </c>
      <c r="G382" s="5"/>
      <c r="H382" s="81"/>
      <c r="I382" s="22"/>
      <c r="J382" s="26"/>
      <c r="K382" s="5"/>
      <c r="L382" s="5"/>
      <c r="M382" s="64"/>
    </row>
    <row r="383" spans="1:13" ht="36.75" customHeight="1">
      <c r="A383" s="113">
        <v>2850</v>
      </c>
      <c r="B383" s="131" t="s">
        <v>4</v>
      </c>
      <c r="C383" s="30">
        <v>5</v>
      </c>
      <c r="D383" s="32">
        <v>0</v>
      </c>
      <c r="E383" s="55" t="s">
        <v>291</v>
      </c>
      <c r="F383" s="5">
        <f aca="true" t="shared" si="92" ref="F383:L383">SUM(F385)</f>
        <v>0</v>
      </c>
      <c r="G383" s="5">
        <f t="shared" si="92"/>
        <v>0</v>
      </c>
      <c r="H383" s="81">
        <f t="shared" si="92"/>
        <v>0</v>
      </c>
      <c r="I383" s="22">
        <f t="shared" si="92"/>
        <v>0</v>
      </c>
      <c r="J383" s="26">
        <f t="shared" si="92"/>
        <v>0</v>
      </c>
      <c r="K383" s="5">
        <f t="shared" si="92"/>
        <v>0</v>
      </c>
      <c r="L383" s="5">
        <f t="shared" si="92"/>
        <v>0</v>
      </c>
      <c r="M383" s="64"/>
    </row>
    <row r="384" spans="1:13" s="79" customFormat="1" ht="10.5" customHeight="1">
      <c r="A384" s="113"/>
      <c r="B384" s="114"/>
      <c r="C384" s="30"/>
      <c r="D384" s="32"/>
      <c r="E384" s="51" t="s">
        <v>126</v>
      </c>
      <c r="F384" s="5"/>
      <c r="G384" s="5"/>
      <c r="H384" s="81"/>
      <c r="I384" s="22"/>
      <c r="J384" s="26"/>
      <c r="K384" s="5"/>
      <c r="L384" s="5"/>
      <c r="M384" s="64"/>
    </row>
    <row r="385" spans="1:13" ht="24" customHeight="1" thickBot="1">
      <c r="A385" s="113">
        <v>2851</v>
      </c>
      <c r="B385" s="131" t="s">
        <v>4</v>
      </c>
      <c r="C385" s="30">
        <v>5</v>
      </c>
      <c r="D385" s="32">
        <v>1</v>
      </c>
      <c r="E385" s="55" t="s">
        <v>291</v>
      </c>
      <c r="F385" s="7">
        <f>SUM(G385:H385)</f>
        <v>0</v>
      </c>
      <c r="G385" s="7"/>
      <c r="H385" s="212"/>
      <c r="I385" s="207"/>
      <c r="J385" s="85"/>
      <c r="K385" s="7"/>
      <c r="L385" s="7"/>
      <c r="M385" s="64"/>
    </row>
    <row r="386" spans="1:13" ht="27" customHeight="1" thickBot="1">
      <c r="A386" s="113">
        <v>2860</v>
      </c>
      <c r="B386" s="131" t="s">
        <v>4</v>
      </c>
      <c r="C386" s="30">
        <v>6</v>
      </c>
      <c r="D386" s="32">
        <v>0</v>
      </c>
      <c r="E386" s="55" t="s">
        <v>292</v>
      </c>
      <c r="F386" s="8">
        <f aca="true" t="shared" si="93" ref="F386:L386">SUM(F388)</f>
        <v>0</v>
      </c>
      <c r="G386" s="8">
        <f t="shared" si="93"/>
        <v>0</v>
      </c>
      <c r="H386" s="222">
        <f t="shared" si="93"/>
        <v>0</v>
      </c>
      <c r="I386" s="93">
        <f t="shared" si="93"/>
        <v>0</v>
      </c>
      <c r="J386" s="96">
        <f t="shared" si="93"/>
        <v>0</v>
      </c>
      <c r="K386" s="8">
        <f t="shared" si="93"/>
        <v>0</v>
      </c>
      <c r="L386" s="8">
        <f t="shared" si="93"/>
        <v>0</v>
      </c>
      <c r="M386" s="64"/>
    </row>
    <row r="387" spans="1:13" s="79" customFormat="1" ht="10.5" customHeight="1">
      <c r="A387" s="113"/>
      <c r="B387" s="114"/>
      <c r="C387" s="30"/>
      <c r="D387" s="32"/>
      <c r="E387" s="51" t="s">
        <v>126</v>
      </c>
      <c r="F387" s="12"/>
      <c r="G387" s="12"/>
      <c r="H387" s="219"/>
      <c r="I387" s="215"/>
      <c r="J387" s="90"/>
      <c r="K387" s="12"/>
      <c r="L387" s="12"/>
      <c r="M387" s="64"/>
    </row>
    <row r="388" spans="1:13" ht="24" customHeight="1" thickBot="1">
      <c r="A388" s="113">
        <v>2861</v>
      </c>
      <c r="B388" s="131" t="s">
        <v>4</v>
      </c>
      <c r="C388" s="30">
        <v>6</v>
      </c>
      <c r="D388" s="32">
        <v>1</v>
      </c>
      <c r="E388" s="55" t="s">
        <v>292</v>
      </c>
      <c r="F388" s="7">
        <f>F389</f>
        <v>0</v>
      </c>
      <c r="G388" s="7">
        <f aca="true" t="shared" si="94" ref="G388:L388">G389</f>
        <v>0</v>
      </c>
      <c r="H388" s="212">
        <f t="shared" si="94"/>
        <v>0</v>
      </c>
      <c r="I388" s="207">
        <f t="shared" si="94"/>
        <v>0</v>
      </c>
      <c r="J388" s="7">
        <f t="shared" si="94"/>
        <v>0</v>
      </c>
      <c r="K388" s="7">
        <f t="shared" si="94"/>
        <v>0</v>
      </c>
      <c r="L388" s="7">
        <f t="shared" si="94"/>
        <v>0</v>
      </c>
      <c r="M388" s="64"/>
    </row>
    <row r="389" spans="1:13" ht="24" customHeight="1" thickBot="1">
      <c r="A389" s="113"/>
      <c r="B389" s="131"/>
      <c r="C389" s="30"/>
      <c r="D389" s="32"/>
      <c r="E389" s="55">
        <v>4269</v>
      </c>
      <c r="F389" s="7">
        <f>SUM(G389:H389)</f>
        <v>0</v>
      </c>
      <c r="G389" s="27"/>
      <c r="H389" s="213"/>
      <c r="I389" s="205"/>
      <c r="J389" s="28"/>
      <c r="K389" s="27"/>
      <c r="L389" s="27"/>
      <c r="M389" s="64"/>
    </row>
    <row r="390" spans="1:13" s="77" customFormat="1" ht="44.25" customHeight="1">
      <c r="A390" s="107">
        <v>2900</v>
      </c>
      <c r="B390" s="108" t="s">
        <v>5</v>
      </c>
      <c r="C390" s="109">
        <v>0</v>
      </c>
      <c r="D390" s="110">
        <v>0</v>
      </c>
      <c r="E390" s="54" t="s">
        <v>293</v>
      </c>
      <c r="F390" s="111">
        <f aca="true" t="shared" si="95" ref="F390:L390">SUM(F392,F414,F422,F428,F434,F452,F457,F460)</f>
        <v>718201.4</v>
      </c>
      <c r="G390" s="111">
        <f t="shared" si="95"/>
        <v>718201.4</v>
      </c>
      <c r="H390" s="218">
        <f t="shared" si="95"/>
        <v>0</v>
      </c>
      <c r="I390" s="214">
        <f t="shared" si="95"/>
        <v>0</v>
      </c>
      <c r="J390" s="112">
        <f t="shared" si="95"/>
        <v>0</v>
      </c>
      <c r="K390" s="111">
        <f t="shared" si="95"/>
        <v>0</v>
      </c>
      <c r="L390" s="111">
        <f t="shared" si="95"/>
        <v>0</v>
      </c>
      <c r="M390" s="64"/>
    </row>
    <row r="391" spans="1:13" ht="11.25" customHeight="1">
      <c r="A391" s="124"/>
      <c r="B391" s="114"/>
      <c r="C391" s="125"/>
      <c r="D391" s="126"/>
      <c r="E391" s="51" t="s">
        <v>125</v>
      </c>
      <c r="F391" s="12"/>
      <c r="G391" s="12"/>
      <c r="H391" s="219"/>
      <c r="I391" s="215"/>
      <c r="J391" s="90"/>
      <c r="K391" s="12"/>
      <c r="L391" s="12"/>
      <c r="M391" s="64"/>
    </row>
    <row r="392" spans="1:13" ht="24.75" customHeight="1">
      <c r="A392" s="113">
        <v>2910</v>
      </c>
      <c r="B392" s="131" t="s">
        <v>5</v>
      </c>
      <c r="C392" s="30">
        <v>1</v>
      </c>
      <c r="D392" s="32">
        <v>0</v>
      </c>
      <c r="E392" s="51" t="s">
        <v>294</v>
      </c>
      <c r="F392" s="5">
        <f aca="true" t="shared" si="96" ref="F392:L392">F394+F411</f>
        <v>459471</v>
      </c>
      <c r="G392" s="5">
        <f t="shared" si="96"/>
        <v>459471</v>
      </c>
      <c r="H392" s="81">
        <f t="shared" si="96"/>
        <v>0</v>
      </c>
      <c r="I392" s="22">
        <f t="shared" si="96"/>
        <v>0</v>
      </c>
      <c r="J392" s="5">
        <f t="shared" si="96"/>
        <v>0</v>
      </c>
      <c r="K392" s="5">
        <f t="shared" si="96"/>
        <v>0</v>
      </c>
      <c r="L392" s="5">
        <f t="shared" si="96"/>
        <v>0</v>
      </c>
      <c r="M392" s="64"/>
    </row>
    <row r="393" spans="1:13" s="79" customFormat="1" ht="10.5" customHeight="1">
      <c r="A393" s="113"/>
      <c r="B393" s="114"/>
      <c r="C393" s="30"/>
      <c r="D393" s="32"/>
      <c r="E393" s="51" t="s">
        <v>126</v>
      </c>
      <c r="F393" s="5"/>
      <c r="G393" s="5"/>
      <c r="H393" s="81"/>
      <c r="I393" s="22"/>
      <c r="J393" s="26"/>
      <c r="K393" s="5"/>
      <c r="L393" s="5"/>
      <c r="M393" s="64"/>
    </row>
    <row r="394" spans="1:13" ht="19.5" customHeight="1" thickBot="1">
      <c r="A394" s="113">
        <v>2911</v>
      </c>
      <c r="B394" s="131" t="s">
        <v>5</v>
      </c>
      <c r="C394" s="30">
        <v>1</v>
      </c>
      <c r="D394" s="32">
        <v>1</v>
      </c>
      <c r="E394" s="51" t="s">
        <v>295</v>
      </c>
      <c r="F394" s="7">
        <f aca="true" t="shared" si="97" ref="F394:L394">F395+F396+F397+F398+F399+F400+F401+F402+F403+F404+F405+F406+F407+F408+F409+F410</f>
        <v>459471</v>
      </c>
      <c r="G394" s="7">
        <f t="shared" si="97"/>
        <v>459471</v>
      </c>
      <c r="H394" s="212">
        <f t="shared" si="97"/>
        <v>0</v>
      </c>
      <c r="I394" s="207">
        <f t="shared" si="97"/>
        <v>0</v>
      </c>
      <c r="J394" s="7">
        <f t="shared" si="97"/>
        <v>0</v>
      </c>
      <c r="K394" s="7">
        <f t="shared" si="97"/>
        <v>0</v>
      </c>
      <c r="L394" s="7">
        <f t="shared" si="97"/>
        <v>0</v>
      </c>
      <c r="M394" s="64"/>
    </row>
    <row r="395" spans="1:13" ht="28.5" customHeight="1" thickBot="1">
      <c r="A395" s="113"/>
      <c r="B395" s="131"/>
      <c r="C395" s="30"/>
      <c r="D395" s="32"/>
      <c r="E395" s="56" t="s">
        <v>403</v>
      </c>
      <c r="F395" s="7">
        <f aca="true" t="shared" si="98" ref="F395:F403">SUM(G395:H395)</f>
        <v>36531</v>
      </c>
      <c r="G395" s="7">
        <v>36531</v>
      </c>
      <c r="H395" s="217">
        <v>0</v>
      </c>
      <c r="I395" s="206"/>
      <c r="J395" s="84"/>
      <c r="K395" s="83"/>
      <c r="L395" s="83"/>
      <c r="M395" s="64"/>
    </row>
    <row r="396" spans="1:13" ht="30" customHeight="1" thickBot="1">
      <c r="A396" s="113"/>
      <c r="B396" s="131"/>
      <c r="C396" s="30"/>
      <c r="D396" s="32"/>
      <c r="E396" s="56" t="s">
        <v>404</v>
      </c>
      <c r="F396" s="7">
        <f t="shared" si="98"/>
        <v>47851</v>
      </c>
      <c r="G396" s="7">
        <v>47851</v>
      </c>
      <c r="H396" s="212">
        <v>0</v>
      </c>
      <c r="I396" s="207"/>
      <c r="J396" s="85"/>
      <c r="K396" s="7"/>
      <c r="L396" s="7"/>
      <c r="M396" s="64"/>
    </row>
    <row r="397" spans="1:13" ht="29.25" customHeight="1" thickBot="1">
      <c r="A397" s="113"/>
      <c r="B397" s="131"/>
      <c r="C397" s="30"/>
      <c r="D397" s="32"/>
      <c r="E397" s="56" t="s">
        <v>405</v>
      </c>
      <c r="F397" s="7">
        <f t="shared" si="98"/>
        <v>47628</v>
      </c>
      <c r="G397" s="27">
        <v>47628</v>
      </c>
      <c r="H397" s="213">
        <v>0</v>
      </c>
      <c r="I397" s="205"/>
      <c r="J397" s="28"/>
      <c r="K397" s="27"/>
      <c r="L397" s="27"/>
      <c r="M397" s="64"/>
    </row>
    <row r="398" spans="1:13" ht="25.5" customHeight="1" thickBot="1">
      <c r="A398" s="113"/>
      <c r="B398" s="131"/>
      <c r="C398" s="30"/>
      <c r="D398" s="32"/>
      <c r="E398" s="56" t="s">
        <v>406</v>
      </c>
      <c r="F398" s="7">
        <f t="shared" si="98"/>
        <v>36627</v>
      </c>
      <c r="G398" s="27">
        <v>36627</v>
      </c>
      <c r="H398" s="213">
        <v>0</v>
      </c>
      <c r="I398" s="205"/>
      <c r="J398" s="28"/>
      <c r="K398" s="27"/>
      <c r="L398" s="27"/>
      <c r="M398" s="64"/>
    </row>
    <row r="399" spans="1:13" ht="40.5" customHeight="1" thickBot="1">
      <c r="A399" s="113"/>
      <c r="B399" s="131"/>
      <c r="C399" s="30"/>
      <c r="D399" s="200"/>
      <c r="E399" s="56" t="s">
        <v>407</v>
      </c>
      <c r="F399" s="7">
        <f t="shared" si="98"/>
        <v>25330</v>
      </c>
      <c r="G399" s="27">
        <v>25330</v>
      </c>
      <c r="H399" s="213">
        <v>0</v>
      </c>
      <c r="I399" s="205"/>
      <c r="J399" s="28"/>
      <c r="K399" s="27"/>
      <c r="L399" s="27"/>
      <c r="M399" s="64"/>
    </row>
    <row r="400" spans="1:13" ht="40.5" customHeight="1" thickBot="1">
      <c r="A400" s="113"/>
      <c r="B400" s="131"/>
      <c r="C400" s="30"/>
      <c r="D400" s="200"/>
      <c r="E400" s="56" t="s">
        <v>408</v>
      </c>
      <c r="F400" s="7">
        <f t="shared" si="98"/>
        <v>35436.8</v>
      </c>
      <c r="G400" s="27">
        <v>35436.8</v>
      </c>
      <c r="H400" s="213">
        <v>0</v>
      </c>
      <c r="I400" s="205"/>
      <c r="J400" s="28"/>
      <c r="K400" s="27"/>
      <c r="L400" s="27"/>
      <c r="M400" s="64"/>
    </row>
    <row r="401" spans="1:13" ht="42.75" customHeight="1" thickBot="1">
      <c r="A401" s="113"/>
      <c r="B401" s="131"/>
      <c r="C401" s="30"/>
      <c r="D401" s="200"/>
      <c r="E401" s="56" t="s">
        <v>409</v>
      </c>
      <c r="F401" s="7">
        <f t="shared" si="98"/>
        <v>27205.8</v>
      </c>
      <c r="G401" s="27">
        <v>27205.8</v>
      </c>
      <c r="H401" s="213">
        <v>0</v>
      </c>
      <c r="I401" s="205"/>
      <c r="J401" s="28"/>
      <c r="K401" s="27"/>
      <c r="L401" s="27"/>
      <c r="M401" s="64"/>
    </row>
    <row r="402" spans="1:13" ht="43.5" customHeight="1" thickBot="1">
      <c r="A402" s="113"/>
      <c r="B402" s="131"/>
      <c r="C402" s="30"/>
      <c r="D402" s="200"/>
      <c r="E402" s="56" t="s">
        <v>396</v>
      </c>
      <c r="F402" s="7">
        <f t="shared" si="98"/>
        <v>23807</v>
      </c>
      <c r="G402" s="27">
        <v>23807</v>
      </c>
      <c r="H402" s="213">
        <v>0</v>
      </c>
      <c r="I402" s="205"/>
      <c r="J402" s="28"/>
      <c r="K402" s="27"/>
      <c r="L402" s="27"/>
      <c r="M402" s="64"/>
    </row>
    <row r="403" spans="1:13" ht="39.75" customHeight="1" thickBot="1">
      <c r="A403" s="113"/>
      <c r="B403" s="131"/>
      <c r="C403" s="30"/>
      <c r="D403" s="200"/>
      <c r="E403" s="56" t="s">
        <v>410</v>
      </c>
      <c r="F403" s="7">
        <f t="shared" si="98"/>
        <v>11098</v>
      </c>
      <c r="G403" s="27">
        <v>11098</v>
      </c>
      <c r="H403" s="213">
        <v>0</v>
      </c>
      <c r="I403" s="205"/>
      <c r="J403" s="28"/>
      <c r="K403" s="27"/>
      <c r="L403" s="27"/>
      <c r="M403" s="64"/>
    </row>
    <row r="404" spans="1:13" ht="42" customHeight="1" thickBot="1">
      <c r="A404" s="113"/>
      <c r="B404" s="131"/>
      <c r="C404" s="30"/>
      <c r="D404" s="200"/>
      <c r="E404" s="56" t="s">
        <v>411</v>
      </c>
      <c r="F404" s="7">
        <f aca="true" t="shared" si="99" ref="F404:F410">SUM(G404:H404)</f>
        <v>21750</v>
      </c>
      <c r="G404" s="27">
        <v>21750</v>
      </c>
      <c r="H404" s="213">
        <v>0</v>
      </c>
      <c r="I404" s="205"/>
      <c r="J404" s="28"/>
      <c r="K404" s="27"/>
      <c r="L404" s="27"/>
      <c r="M404" s="64"/>
    </row>
    <row r="405" spans="1:13" ht="29.25" customHeight="1" thickBot="1">
      <c r="A405" s="113"/>
      <c r="B405" s="131"/>
      <c r="C405" s="30"/>
      <c r="D405" s="200"/>
      <c r="E405" s="56" t="s">
        <v>412</v>
      </c>
      <c r="F405" s="7">
        <f t="shared" si="99"/>
        <v>28691.4</v>
      </c>
      <c r="G405" s="27">
        <v>28691.4</v>
      </c>
      <c r="H405" s="213">
        <v>0</v>
      </c>
      <c r="I405" s="205"/>
      <c r="J405" s="28"/>
      <c r="K405" s="27"/>
      <c r="L405" s="27"/>
      <c r="M405" s="64"/>
    </row>
    <row r="406" spans="1:13" ht="29.25" customHeight="1" thickBot="1">
      <c r="A406" s="113"/>
      <c r="B406" s="131"/>
      <c r="C406" s="30"/>
      <c r="D406" s="200"/>
      <c r="E406" s="56" t="s">
        <v>413</v>
      </c>
      <c r="F406" s="7">
        <f t="shared" si="99"/>
        <v>23180</v>
      </c>
      <c r="G406" s="27">
        <v>23180</v>
      </c>
      <c r="H406" s="213">
        <v>0</v>
      </c>
      <c r="I406" s="205"/>
      <c r="J406" s="28"/>
      <c r="K406" s="27"/>
      <c r="L406" s="27"/>
      <c r="M406" s="64"/>
    </row>
    <row r="407" spans="1:13" ht="39.75" customHeight="1" thickBot="1">
      <c r="A407" s="113"/>
      <c r="B407" s="131"/>
      <c r="C407" s="30"/>
      <c r="D407" s="200"/>
      <c r="E407" s="56" t="s">
        <v>414</v>
      </c>
      <c r="F407" s="7">
        <f t="shared" si="99"/>
        <v>29107</v>
      </c>
      <c r="G407" s="27">
        <v>29107</v>
      </c>
      <c r="H407" s="213">
        <v>0</v>
      </c>
      <c r="I407" s="205"/>
      <c r="J407" s="28"/>
      <c r="K407" s="27"/>
      <c r="L407" s="27"/>
      <c r="M407" s="64"/>
    </row>
    <row r="408" spans="1:13" ht="42.75" customHeight="1" thickBot="1">
      <c r="A408" s="113"/>
      <c r="B408" s="131"/>
      <c r="C408" s="30"/>
      <c r="D408" s="200"/>
      <c r="E408" s="56" t="s">
        <v>415</v>
      </c>
      <c r="F408" s="7">
        <f t="shared" si="99"/>
        <v>19341</v>
      </c>
      <c r="G408" s="27">
        <v>19341</v>
      </c>
      <c r="H408" s="213">
        <v>0</v>
      </c>
      <c r="I408" s="205"/>
      <c r="J408" s="28"/>
      <c r="K408" s="27"/>
      <c r="L408" s="27"/>
      <c r="M408" s="64"/>
    </row>
    <row r="409" spans="1:13" ht="43.5" customHeight="1" thickBot="1">
      <c r="A409" s="113"/>
      <c r="B409" s="131"/>
      <c r="C409" s="30"/>
      <c r="D409" s="200"/>
      <c r="E409" s="56" t="s">
        <v>416</v>
      </c>
      <c r="F409" s="7">
        <f t="shared" si="99"/>
        <v>33140</v>
      </c>
      <c r="G409" s="27">
        <v>33140</v>
      </c>
      <c r="H409" s="213">
        <v>0</v>
      </c>
      <c r="I409" s="205"/>
      <c r="J409" s="28"/>
      <c r="K409" s="27"/>
      <c r="L409" s="27"/>
      <c r="M409" s="64"/>
    </row>
    <row r="410" spans="1:13" ht="29.25" customHeight="1" thickBot="1">
      <c r="A410" s="113"/>
      <c r="B410" s="131"/>
      <c r="C410" s="30"/>
      <c r="D410" s="200"/>
      <c r="E410" s="56" t="s">
        <v>417</v>
      </c>
      <c r="F410" s="7">
        <f t="shared" si="99"/>
        <v>12747</v>
      </c>
      <c r="G410" s="27">
        <v>12747</v>
      </c>
      <c r="H410" s="213">
        <v>0</v>
      </c>
      <c r="I410" s="205"/>
      <c r="J410" s="28"/>
      <c r="K410" s="27"/>
      <c r="L410" s="27"/>
      <c r="M410" s="64"/>
    </row>
    <row r="411" spans="1:13" ht="18" customHeight="1" thickBot="1">
      <c r="A411" s="113">
        <v>2912</v>
      </c>
      <c r="B411" s="131" t="s">
        <v>5</v>
      </c>
      <c r="C411" s="30">
        <v>1</v>
      </c>
      <c r="D411" s="32">
        <v>2</v>
      </c>
      <c r="E411" s="51" t="s">
        <v>296</v>
      </c>
      <c r="F411" s="7"/>
      <c r="G411" s="27"/>
      <c r="H411" s="213">
        <f>H412+H413</f>
        <v>0</v>
      </c>
      <c r="I411" s="205">
        <f>I412+I413</f>
        <v>0</v>
      </c>
      <c r="J411" s="28">
        <f>J412+J413</f>
        <v>0</v>
      </c>
      <c r="K411" s="27">
        <f>K412+K413</f>
        <v>0</v>
      </c>
      <c r="L411" s="27">
        <f>L412+L413</f>
        <v>0</v>
      </c>
      <c r="M411" s="64"/>
    </row>
    <row r="412" spans="1:13" ht="18" customHeight="1" thickBot="1">
      <c r="A412" s="113"/>
      <c r="B412" s="131"/>
      <c r="C412" s="30"/>
      <c r="D412" s="32"/>
      <c r="E412" s="51"/>
      <c r="F412" s="7"/>
      <c r="G412" s="27"/>
      <c r="H412" s="213"/>
      <c r="I412" s="205"/>
      <c r="J412" s="28"/>
      <c r="K412" s="27"/>
      <c r="L412" s="27"/>
      <c r="M412" s="64"/>
    </row>
    <row r="413" spans="1:13" ht="18" customHeight="1" thickBot="1">
      <c r="A413" s="113"/>
      <c r="B413" s="131"/>
      <c r="C413" s="30"/>
      <c r="D413" s="32"/>
      <c r="E413" s="51"/>
      <c r="F413" s="7"/>
      <c r="G413" s="27"/>
      <c r="H413" s="213"/>
      <c r="I413" s="205"/>
      <c r="J413" s="28"/>
      <c r="K413" s="27"/>
      <c r="L413" s="27"/>
      <c r="M413" s="64"/>
    </row>
    <row r="414" spans="1:13" ht="16.5" customHeight="1">
      <c r="A414" s="113">
        <v>2920</v>
      </c>
      <c r="B414" s="131" t="s">
        <v>5</v>
      </c>
      <c r="C414" s="30">
        <v>2</v>
      </c>
      <c r="D414" s="32">
        <v>0</v>
      </c>
      <c r="E414" s="51" t="s">
        <v>297</v>
      </c>
      <c r="F414" s="5">
        <f aca="true" t="shared" si="100" ref="F414:L414">F416+F419</f>
        <v>0</v>
      </c>
      <c r="G414" s="5">
        <f t="shared" si="100"/>
        <v>0</v>
      </c>
      <c r="H414" s="81">
        <f t="shared" si="100"/>
        <v>0</v>
      </c>
      <c r="I414" s="22">
        <f t="shared" si="100"/>
        <v>0</v>
      </c>
      <c r="J414" s="5">
        <f t="shared" si="100"/>
        <v>0</v>
      </c>
      <c r="K414" s="5">
        <f t="shared" si="100"/>
        <v>0</v>
      </c>
      <c r="L414" s="5">
        <f t="shared" si="100"/>
        <v>0</v>
      </c>
      <c r="M414" s="64"/>
    </row>
    <row r="415" spans="1:13" s="79" customFormat="1" ht="10.5" customHeight="1">
      <c r="A415" s="113"/>
      <c r="B415" s="114"/>
      <c r="C415" s="30"/>
      <c r="D415" s="32"/>
      <c r="E415" s="51" t="s">
        <v>126</v>
      </c>
      <c r="F415" s="5"/>
      <c r="G415" s="5"/>
      <c r="H415" s="81"/>
      <c r="I415" s="22"/>
      <c r="J415" s="26"/>
      <c r="K415" s="5"/>
      <c r="L415" s="5"/>
      <c r="M415" s="64"/>
    </row>
    <row r="416" spans="1:13" ht="17.25" customHeight="1" thickBot="1">
      <c r="A416" s="113">
        <v>2921</v>
      </c>
      <c r="B416" s="131" t="s">
        <v>5</v>
      </c>
      <c r="C416" s="30">
        <v>2</v>
      </c>
      <c r="D416" s="32">
        <v>1</v>
      </c>
      <c r="E416" s="51" t="s">
        <v>298</v>
      </c>
      <c r="F416" s="7">
        <f aca="true" t="shared" si="101" ref="F416:F421">SUM(G416:H416)</f>
        <v>0</v>
      </c>
      <c r="G416" s="7">
        <f aca="true" t="shared" si="102" ref="G416:L416">G417+G418</f>
        <v>0</v>
      </c>
      <c r="H416" s="212">
        <f t="shared" si="102"/>
        <v>0</v>
      </c>
      <c r="I416" s="207">
        <f t="shared" si="102"/>
        <v>0</v>
      </c>
      <c r="J416" s="7">
        <f t="shared" si="102"/>
        <v>0</v>
      </c>
      <c r="K416" s="7">
        <f t="shared" si="102"/>
        <v>0</v>
      </c>
      <c r="L416" s="7">
        <f t="shared" si="102"/>
        <v>0</v>
      </c>
      <c r="M416" s="64"/>
    </row>
    <row r="417" spans="1:13" ht="17.25" customHeight="1" thickBot="1">
      <c r="A417" s="113"/>
      <c r="B417" s="131"/>
      <c r="C417" s="30"/>
      <c r="D417" s="32"/>
      <c r="E417" s="51">
        <v>4729</v>
      </c>
      <c r="F417" s="7">
        <f t="shared" si="101"/>
        <v>0</v>
      </c>
      <c r="G417" s="7"/>
      <c r="H417" s="212"/>
      <c r="I417" s="207"/>
      <c r="J417" s="85"/>
      <c r="K417" s="7"/>
      <c r="L417" s="7"/>
      <c r="M417" s="64"/>
    </row>
    <row r="418" spans="1:13" ht="17.25" customHeight="1" thickBot="1">
      <c r="A418" s="113"/>
      <c r="B418" s="131"/>
      <c r="C418" s="30"/>
      <c r="D418" s="32"/>
      <c r="E418" s="51"/>
      <c r="F418" s="7">
        <f t="shared" si="101"/>
        <v>0</v>
      </c>
      <c r="G418" s="7"/>
      <c r="H418" s="212"/>
      <c r="I418" s="207"/>
      <c r="J418" s="85"/>
      <c r="K418" s="7"/>
      <c r="L418" s="7"/>
      <c r="M418" s="64"/>
    </row>
    <row r="419" spans="1:13" ht="19.5" customHeight="1" thickBot="1">
      <c r="A419" s="113">
        <v>2922</v>
      </c>
      <c r="B419" s="131" t="s">
        <v>5</v>
      </c>
      <c r="C419" s="30">
        <v>2</v>
      </c>
      <c r="D419" s="32">
        <v>2</v>
      </c>
      <c r="E419" s="51" t="s">
        <v>299</v>
      </c>
      <c r="F419" s="7">
        <f t="shared" si="101"/>
        <v>0</v>
      </c>
      <c r="G419" s="27">
        <f aca="true" t="shared" si="103" ref="G419:L419">G420+G421</f>
        <v>0</v>
      </c>
      <c r="H419" s="213">
        <f t="shared" si="103"/>
        <v>0</v>
      </c>
      <c r="I419" s="205">
        <f t="shared" si="103"/>
        <v>0</v>
      </c>
      <c r="J419" s="28">
        <f t="shared" si="103"/>
        <v>0</v>
      </c>
      <c r="K419" s="27">
        <f t="shared" si="103"/>
        <v>0</v>
      </c>
      <c r="L419" s="27">
        <f t="shared" si="103"/>
        <v>0</v>
      </c>
      <c r="M419" s="64"/>
    </row>
    <row r="420" spans="1:13" ht="19.5" customHeight="1" thickBot="1">
      <c r="A420" s="113"/>
      <c r="B420" s="131"/>
      <c r="C420" s="30"/>
      <c r="D420" s="32"/>
      <c r="E420" s="51"/>
      <c r="F420" s="7">
        <f t="shared" si="101"/>
        <v>0</v>
      </c>
      <c r="G420" s="5"/>
      <c r="H420" s="81"/>
      <c r="I420" s="22"/>
      <c r="J420" s="26"/>
      <c r="K420" s="5"/>
      <c r="L420" s="5"/>
      <c r="M420" s="64"/>
    </row>
    <row r="421" spans="1:13" ht="19.5" customHeight="1" thickBot="1">
      <c r="A421" s="113"/>
      <c r="B421" s="131"/>
      <c r="C421" s="30"/>
      <c r="D421" s="32"/>
      <c r="E421" s="51"/>
      <c r="F421" s="7">
        <f t="shared" si="101"/>
        <v>0</v>
      </c>
      <c r="G421" s="5"/>
      <c r="H421" s="81"/>
      <c r="I421" s="22"/>
      <c r="J421" s="26"/>
      <c r="K421" s="5"/>
      <c r="L421" s="5"/>
      <c r="M421" s="64"/>
    </row>
    <row r="422" spans="1:13" ht="36.75" customHeight="1">
      <c r="A422" s="113">
        <v>2930</v>
      </c>
      <c r="B422" s="131" t="s">
        <v>5</v>
      </c>
      <c r="C422" s="30">
        <v>3</v>
      </c>
      <c r="D422" s="32">
        <v>0</v>
      </c>
      <c r="E422" s="51" t="s">
        <v>300</v>
      </c>
      <c r="F422" s="5">
        <f aca="true" t="shared" si="104" ref="F422:L422">SUM(F424:F425)</f>
        <v>0</v>
      </c>
      <c r="G422" s="5">
        <f t="shared" si="104"/>
        <v>0</v>
      </c>
      <c r="H422" s="81">
        <f t="shared" si="104"/>
        <v>0</v>
      </c>
      <c r="I422" s="22">
        <f t="shared" si="104"/>
        <v>0</v>
      </c>
      <c r="J422" s="26">
        <f t="shared" si="104"/>
        <v>0</v>
      </c>
      <c r="K422" s="5">
        <f t="shared" si="104"/>
        <v>0</v>
      </c>
      <c r="L422" s="5">
        <f t="shared" si="104"/>
        <v>0</v>
      </c>
      <c r="M422" s="64"/>
    </row>
    <row r="423" spans="1:13" s="79" customFormat="1" ht="10.5" customHeight="1">
      <c r="A423" s="113"/>
      <c r="B423" s="114"/>
      <c r="C423" s="30"/>
      <c r="D423" s="32"/>
      <c r="E423" s="51" t="s">
        <v>126</v>
      </c>
      <c r="F423" s="5"/>
      <c r="G423" s="5"/>
      <c r="H423" s="81"/>
      <c r="I423" s="22"/>
      <c r="J423" s="26"/>
      <c r="K423" s="5"/>
      <c r="L423" s="5"/>
      <c r="M423" s="64"/>
    </row>
    <row r="424" spans="1:13" ht="25.5" customHeight="1" thickBot="1">
      <c r="A424" s="113">
        <v>2931</v>
      </c>
      <c r="B424" s="131" t="s">
        <v>5</v>
      </c>
      <c r="C424" s="30">
        <v>3</v>
      </c>
      <c r="D424" s="32">
        <v>1</v>
      </c>
      <c r="E424" s="51" t="s">
        <v>301</v>
      </c>
      <c r="F424" s="7">
        <f>SUM(G424:H424)</f>
        <v>0</v>
      </c>
      <c r="G424" s="7"/>
      <c r="H424" s="212"/>
      <c r="I424" s="207"/>
      <c r="J424" s="85"/>
      <c r="K424" s="7"/>
      <c r="L424" s="7"/>
      <c r="M424" s="64"/>
    </row>
    <row r="425" spans="1:13" ht="18.75" customHeight="1" thickBot="1">
      <c r="A425" s="113">
        <v>2932</v>
      </c>
      <c r="B425" s="131" t="s">
        <v>5</v>
      </c>
      <c r="C425" s="30">
        <v>3</v>
      </c>
      <c r="D425" s="32">
        <v>2</v>
      </c>
      <c r="E425" s="51" t="s">
        <v>302</v>
      </c>
      <c r="F425" s="7">
        <f>SUM(G425:H425)</f>
        <v>0</v>
      </c>
      <c r="G425" s="27">
        <f aca="true" t="shared" si="105" ref="G425:L425">G426+G427</f>
        <v>0</v>
      </c>
      <c r="H425" s="213">
        <f t="shared" si="105"/>
        <v>0</v>
      </c>
      <c r="I425" s="205">
        <f t="shared" si="105"/>
        <v>0</v>
      </c>
      <c r="J425" s="28">
        <f t="shared" si="105"/>
        <v>0</v>
      </c>
      <c r="K425" s="27">
        <f t="shared" si="105"/>
        <v>0</v>
      </c>
      <c r="L425" s="27">
        <f t="shared" si="105"/>
        <v>0</v>
      </c>
      <c r="M425" s="64"/>
    </row>
    <row r="426" spans="1:13" ht="18" thickBot="1">
      <c r="A426" s="113"/>
      <c r="B426" s="131"/>
      <c r="C426" s="30"/>
      <c r="D426" s="32"/>
      <c r="E426" s="56">
        <v>4729</v>
      </c>
      <c r="F426" s="7">
        <f>SUM(G426:H426)</f>
        <v>0</v>
      </c>
      <c r="G426" s="5"/>
      <c r="H426" s="81"/>
      <c r="I426" s="22"/>
      <c r="J426" s="26"/>
      <c r="K426" s="5"/>
      <c r="L426" s="5"/>
      <c r="M426" s="64"/>
    </row>
    <row r="427" spans="1:13" ht="18" thickBot="1">
      <c r="A427" s="113"/>
      <c r="B427" s="131"/>
      <c r="C427" s="30"/>
      <c r="D427" s="32"/>
      <c r="E427" s="51"/>
      <c r="F427" s="7">
        <f>SUM(G427:H427)</f>
        <v>0</v>
      </c>
      <c r="G427" s="5"/>
      <c r="H427" s="81"/>
      <c r="I427" s="22"/>
      <c r="J427" s="26"/>
      <c r="K427" s="5"/>
      <c r="L427" s="5"/>
      <c r="M427" s="64"/>
    </row>
    <row r="428" spans="1:13" ht="16.5" customHeight="1">
      <c r="A428" s="113">
        <v>2940</v>
      </c>
      <c r="B428" s="131" t="s">
        <v>5</v>
      </c>
      <c r="C428" s="30">
        <v>4</v>
      </c>
      <c r="D428" s="32">
        <v>0</v>
      </c>
      <c r="E428" s="51" t="s">
        <v>303</v>
      </c>
      <c r="F428" s="5">
        <f aca="true" t="shared" si="106" ref="F428:L428">F430</f>
        <v>0</v>
      </c>
      <c r="G428" s="5">
        <f t="shared" si="106"/>
        <v>0</v>
      </c>
      <c r="H428" s="81">
        <f t="shared" si="106"/>
        <v>0</v>
      </c>
      <c r="I428" s="22">
        <f t="shared" si="106"/>
        <v>0</v>
      </c>
      <c r="J428" s="5">
        <f t="shared" si="106"/>
        <v>0</v>
      </c>
      <c r="K428" s="5">
        <f t="shared" si="106"/>
        <v>0</v>
      </c>
      <c r="L428" s="5">
        <f t="shared" si="106"/>
        <v>0</v>
      </c>
      <c r="M428" s="64"/>
    </row>
    <row r="429" spans="1:13" s="79" customFormat="1" ht="12.75" customHeight="1">
      <c r="A429" s="113"/>
      <c r="B429" s="114"/>
      <c r="C429" s="30"/>
      <c r="D429" s="32"/>
      <c r="E429" s="51" t="s">
        <v>126</v>
      </c>
      <c r="F429" s="5"/>
      <c r="G429" s="5"/>
      <c r="H429" s="81"/>
      <c r="I429" s="22"/>
      <c r="J429" s="26"/>
      <c r="K429" s="5"/>
      <c r="L429" s="5"/>
      <c r="M429" s="64"/>
    </row>
    <row r="430" spans="1:13" ht="24" customHeight="1" thickBot="1">
      <c r="A430" s="113">
        <v>2941</v>
      </c>
      <c r="B430" s="131" t="s">
        <v>5</v>
      </c>
      <c r="C430" s="30">
        <v>4</v>
      </c>
      <c r="D430" s="32">
        <v>1</v>
      </c>
      <c r="E430" s="51" t="s">
        <v>304</v>
      </c>
      <c r="F430" s="7">
        <f>SUM(G430:H430)</f>
        <v>0</v>
      </c>
      <c r="G430" s="7">
        <f aca="true" t="shared" si="107" ref="G430:L430">G431+G432</f>
        <v>0</v>
      </c>
      <c r="H430" s="212">
        <f t="shared" si="107"/>
        <v>0</v>
      </c>
      <c r="I430" s="207">
        <f t="shared" si="107"/>
        <v>0</v>
      </c>
      <c r="J430" s="7">
        <f t="shared" si="107"/>
        <v>0</v>
      </c>
      <c r="K430" s="7">
        <f t="shared" si="107"/>
        <v>0</v>
      </c>
      <c r="L430" s="7">
        <f t="shared" si="107"/>
        <v>0</v>
      </c>
      <c r="M430" s="64"/>
    </row>
    <row r="431" spans="1:13" ht="18.75" customHeight="1" thickBot="1">
      <c r="A431" s="113"/>
      <c r="B431" s="131"/>
      <c r="C431" s="30"/>
      <c r="D431" s="32"/>
      <c r="E431" s="56">
        <v>4729</v>
      </c>
      <c r="F431" s="7">
        <f>SUM(G431:H431)</f>
        <v>0</v>
      </c>
      <c r="G431" s="7"/>
      <c r="H431" s="212"/>
      <c r="I431" s="207"/>
      <c r="J431" s="7"/>
      <c r="K431" s="7"/>
      <c r="L431" s="7"/>
      <c r="M431" s="64"/>
    </row>
    <row r="432" spans="1:13" ht="18.75" customHeight="1" thickBot="1">
      <c r="A432" s="113"/>
      <c r="B432" s="131"/>
      <c r="C432" s="30"/>
      <c r="D432" s="32"/>
      <c r="E432" s="51"/>
      <c r="F432" s="7">
        <f>SUM(G432:H432)</f>
        <v>0</v>
      </c>
      <c r="G432" s="7"/>
      <c r="H432" s="212"/>
      <c r="I432" s="207"/>
      <c r="J432" s="7"/>
      <c r="K432" s="7"/>
      <c r="L432" s="7"/>
      <c r="M432" s="64"/>
    </row>
    <row r="433" spans="1:13" ht="24" customHeight="1" thickBot="1">
      <c r="A433" s="113">
        <v>2942</v>
      </c>
      <c r="B433" s="131" t="s">
        <v>5</v>
      </c>
      <c r="C433" s="30">
        <v>4</v>
      </c>
      <c r="D433" s="32">
        <v>2</v>
      </c>
      <c r="E433" s="51" t="s">
        <v>305</v>
      </c>
      <c r="F433" s="7">
        <f>SUM(G433:H433)</f>
        <v>0</v>
      </c>
      <c r="G433" s="7"/>
      <c r="H433" s="212"/>
      <c r="I433" s="207"/>
      <c r="J433" s="85"/>
      <c r="K433" s="7"/>
      <c r="L433" s="7"/>
      <c r="M433" s="64"/>
    </row>
    <row r="434" spans="1:13" ht="27.75" customHeight="1">
      <c r="A434" s="113">
        <v>2950</v>
      </c>
      <c r="B434" s="131" t="s">
        <v>5</v>
      </c>
      <c r="C434" s="30">
        <v>5</v>
      </c>
      <c r="D434" s="32">
        <v>0</v>
      </c>
      <c r="E434" s="51" t="s">
        <v>306</v>
      </c>
      <c r="F434" s="5">
        <f>SUM(F436,F451)</f>
        <v>255250.4</v>
      </c>
      <c r="G434" s="5">
        <f aca="true" t="shared" si="108" ref="G434:L434">G436</f>
        <v>255250.4</v>
      </c>
      <c r="H434" s="81">
        <f t="shared" si="108"/>
        <v>0</v>
      </c>
      <c r="I434" s="22">
        <f t="shared" si="108"/>
        <v>0</v>
      </c>
      <c r="J434" s="5">
        <f t="shared" si="108"/>
        <v>0</v>
      </c>
      <c r="K434" s="5">
        <f t="shared" si="108"/>
        <v>0</v>
      </c>
      <c r="L434" s="5">
        <f t="shared" si="108"/>
        <v>0</v>
      </c>
      <c r="M434" s="64"/>
    </row>
    <row r="435" spans="1:13" s="79" customFormat="1" ht="10.5" customHeight="1">
      <c r="A435" s="113"/>
      <c r="B435" s="114"/>
      <c r="C435" s="30"/>
      <c r="D435" s="32"/>
      <c r="E435" s="51" t="s">
        <v>126</v>
      </c>
      <c r="F435" s="5"/>
      <c r="G435" s="5"/>
      <c r="H435" s="81"/>
      <c r="I435" s="22"/>
      <c r="J435" s="26"/>
      <c r="K435" s="5"/>
      <c r="L435" s="5"/>
      <c r="M435" s="64"/>
    </row>
    <row r="436" spans="1:13" ht="27.75" thickBot="1">
      <c r="A436" s="113">
        <v>2951</v>
      </c>
      <c r="B436" s="131" t="s">
        <v>5</v>
      </c>
      <c r="C436" s="30">
        <v>5</v>
      </c>
      <c r="D436" s="32">
        <v>1</v>
      </c>
      <c r="E436" s="51" t="s">
        <v>307</v>
      </c>
      <c r="F436" s="7">
        <f>SUM(G436:H436)</f>
        <v>255250.4</v>
      </c>
      <c r="G436" s="7">
        <f aca="true" t="shared" si="109" ref="G436:L436">G437+G438+G439+G440+G441+G442+G443+G444+G445+G446+G447+G448+G449+G450</f>
        <v>255250.4</v>
      </c>
      <c r="H436" s="212">
        <f t="shared" si="109"/>
        <v>0</v>
      </c>
      <c r="I436" s="207">
        <f t="shared" si="109"/>
        <v>0</v>
      </c>
      <c r="J436" s="7">
        <f t="shared" si="109"/>
        <v>0</v>
      </c>
      <c r="K436" s="7">
        <f t="shared" si="109"/>
        <v>0</v>
      </c>
      <c r="L436" s="7">
        <f t="shared" si="109"/>
        <v>0</v>
      </c>
      <c r="M436" s="64"/>
    </row>
    <row r="437" spans="1:13" ht="41.25" thickBot="1">
      <c r="A437" s="113"/>
      <c r="B437" s="131"/>
      <c r="C437" s="30"/>
      <c r="D437" s="32"/>
      <c r="E437" s="51" t="s">
        <v>418</v>
      </c>
      <c r="F437" s="7">
        <f aca="true" t="shared" si="110" ref="F437:F450">SUM(G437:H437)</f>
        <v>43585</v>
      </c>
      <c r="G437" s="7">
        <v>43585</v>
      </c>
      <c r="H437" s="212">
        <v>0</v>
      </c>
      <c r="I437" s="207"/>
      <c r="J437" s="85"/>
      <c r="K437" s="7"/>
      <c r="L437" s="7"/>
      <c r="M437" s="64"/>
    </row>
    <row r="438" spans="1:13" ht="27.75" thickBot="1">
      <c r="A438" s="113"/>
      <c r="B438" s="131"/>
      <c r="C438" s="30"/>
      <c r="D438" s="32"/>
      <c r="E438" s="51" t="s">
        <v>419</v>
      </c>
      <c r="F438" s="7">
        <f t="shared" si="110"/>
        <v>19875</v>
      </c>
      <c r="G438" s="7">
        <v>19875</v>
      </c>
      <c r="H438" s="212"/>
      <c r="I438" s="207"/>
      <c r="J438" s="85"/>
      <c r="K438" s="7"/>
      <c r="L438" s="7"/>
      <c r="M438" s="64"/>
    </row>
    <row r="439" spans="1:13" ht="41.25" thickBot="1">
      <c r="A439" s="113"/>
      <c r="B439" s="131"/>
      <c r="C439" s="30"/>
      <c r="D439" s="32"/>
      <c r="E439" s="51" t="s">
        <v>420</v>
      </c>
      <c r="F439" s="7">
        <f t="shared" si="110"/>
        <v>27733</v>
      </c>
      <c r="G439" s="7">
        <v>27733</v>
      </c>
      <c r="H439" s="212"/>
      <c r="I439" s="207"/>
      <c r="J439" s="85"/>
      <c r="K439" s="7"/>
      <c r="L439" s="7"/>
      <c r="M439" s="64"/>
    </row>
    <row r="440" spans="1:13" ht="27.75" thickBot="1">
      <c r="A440" s="113"/>
      <c r="B440" s="131"/>
      <c r="C440" s="30"/>
      <c r="D440" s="32"/>
      <c r="E440" s="51" t="s">
        <v>421</v>
      </c>
      <c r="F440" s="7">
        <f t="shared" si="110"/>
        <v>26063</v>
      </c>
      <c r="G440" s="7">
        <v>26063</v>
      </c>
      <c r="H440" s="212"/>
      <c r="I440" s="207"/>
      <c r="J440" s="85"/>
      <c r="K440" s="7"/>
      <c r="L440" s="7"/>
      <c r="M440" s="64"/>
    </row>
    <row r="441" spans="1:13" ht="27.75" thickBot="1">
      <c r="A441" s="113"/>
      <c r="B441" s="131"/>
      <c r="C441" s="30"/>
      <c r="D441" s="32"/>
      <c r="E441" s="51" t="s">
        <v>422</v>
      </c>
      <c r="F441" s="7">
        <f t="shared" si="110"/>
        <v>31200</v>
      </c>
      <c r="G441" s="7">
        <v>31200</v>
      </c>
      <c r="H441" s="212"/>
      <c r="I441" s="207"/>
      <c r="J441" s="85"/>
      <c r="K441" s="7"/>
      <c r="L441" s="7"/>
      <c r="M441" s="64"/>
    </row>
    <row r="442" spans="1:13" ht="27.75" thickBot="1">
      <c r="A442" s="113"/>
      <c r="B442" s="131"/>
      <c r="C442" s="30"/>
      <c r="D442" s="32"/>
      <c r="E442" s="51" t="s">
        <v>423</v>
      </c>
      <c r="F442" s="7">
        <f t="shared" si="110"/>
        <v>21810</v>
      </c>
      <c r="G442" s="7">
        <v>21810</v>
      </c>
      <c r="H442" s="212"/>
      <c r="I442" s="207"/>
      <c r="J442" s="85"/>
      <c r="K442" s="7"/>
      <c r="L442" s="7"/>
      <c r="M442" s="64"/>
    </row>
    <row r="443" spans="1:13" ht="27.75" thickBot="1">
      <c r="A443" s="113"/>
      <c r="B443" s="131"/>
      <c r="C443" s="30"/>
      <c r="D443" s="32"/>
      <c r="E443" s="51" t="s">
        <v>424</v>
      </c>
      <c r="F443" s="7">
        <f t="shared" si="110"/>
        <v>8774.4</v>
      </c>
      <c r="G443" s="7">
        <v>8774.4</v>
      </c>
      <c r="H443" s="212">
        <v>0</v>
      </c>
      <c r="I443" s="207"/>
      <c r="J443" s="85"/>
      <c r="K443" s="7"/>
      <c r="L443" s="7"/>
      <c r="M443" s="64"/>
    </row>
    <row r="444" spans="1:13" ht="27.75" thickBot="1">
      <c r="A444" s="113"/>
      <c r="B444" s="131"/>
      <c r="C444" s="30"/>
      <c r="D444" s="32"/>
      <c r="E444" s="51" t="s">
        <v>425</v>
      </c>
      <c r="F444" s="7">
        <f t="shared" si="110"/>
        <v>15231</v>
      </c>
      <c r="G444" s="7">
        <v>15231</v>
      </c>
      <c r="H444" s="212"/>
      <c r="I444" s="207"/>
      <c r="J444" s="85"/>
      <c r="K444" s="7"/>
      <c r="L444" s="7"/>
      <c r="M444" s="64"/>
    </row>
    <row r="445" spans="1:13" ht="27.75" thickBot="1">
      <c r="A445" s="113"/>
      <c r="B445" s="131"/>
      <c r="C445" s="30"/>
      <c r="D445" s="32"/>
      <c r="E445" s="51" t="s">
        <v>426</v>
      </c>
      <c r="F445" s="7">
        <f t="shared" si="110"/>
        <v>8917</v>
      </c>
      <c r="G445" s="7">
        <v>8917</v>
      </c>
      <c r="H445" s="212"/>
      <c r="I445" s="207"/>
      <c r="J445" s="85"/>
      <c r="K445" s="7"/>
      <c r="L445" s="7"/>
      <c r="M445" s="64"/>
    </row>
    <row r="446" spans="1:13" ht="27.75" thickBot="1">
      <c r="A446" s="113"/>
      <c r="B446" s="131"/>
      <c r="C446" s="30"/>
      <c r="D446" s="32"/>
      <c r="E446" s="51" t="s">
        <v>427</v>
      </c>
      <c r="F446" s="7">
        <f t="shared" si="110"/>
        <v>12081</v>
      </c>
      <c r="G446" s="7">
        <v>12081</v>
      </c>
      <c r="H446" s="212"/>
      <c r="I446" s="207"/>
      <c r="J446" s="85"/>
      <c r="K446" s="7"/>
      <c r="L446" s="7"/>
      <c r="M446" s="64"/>
    </row>
    <row r="447" spans="1:13" ht="27.75" thickBot="1">
      <c r="A447" s="113"/>
      <c r="B447" s="131"/>
      <c r="C447" s="30"/>
      <c r="D447" s="32"/>
      <c r="E447" s="51" t="s">
        <v>428</v>
      </c>
      <c r="F447" s="7">
        <f t="shared" si="110"/>
        <v>21567</v>
      </c>
      <c r="G447" s="7">
        <v>21567</v>
      </c>
      <c r="H447" s="212"/>
      <c r="I447" s="207"/>
      <c r="J447" s="85"/>
      <c r="K447" s="7"/>
      <c r="L447" s="7"/>
      <c r="M447" s="64"/>
    </row>
    <row r="448" spans="1:13" ht="27.75" thickBot="1">
      <c r="A448" s="113"/>
      <c r="B448" s="131"/>
      <c r="C448" s="30"/>
      <c r="D448" s="32"/>
      <c r="E448" s="51" t="s">
        <v>429</v>
      </c>
      <c r="F448" s="7">
        <f t="shared" si="110"/>
        <v>6783</v>
      </c>
      <c r="G448" s="27">
        <v>6783</v>
      </c>
      <c r="H448" s="213"/>
      <c r="I448" s="205"/>
      <c r="J448" s="28"/>
      <c r="K448" s="27"/>
      <c r="L448" s="27"/>
      <c r="M448" s="64"/>
    </row>
    <row r="449" spans="1:13" ht="27.75" thickBot="1">
      <c r="A449" s="113"/>
      <c r="B449" s="131"/>
      <c r="C449" s="30"/>
      <c r="D449" s="32"/>
      <c r="E449" s="51" t="s">
        <v>430</v>
      </c>
      <c r="F449" s="92">
        <f t="shared" si="110"/>
        <v>11631</v>
      </c>
      <c r="G449" s="7">
        <v>11631</v>
      </c>
      <c r="H449" s="212"/>
      <c r="I449" s="207"/>
      <c r="J449" s="85"/>
      <c r="K449" s="7"/>
      <c r="L449" s="7"/>
      <c r="M449" s="64"/>
    </row>
    <row r="450" spans="1:13" ht="18" thickBot="1">
      <c r="A450" s="113"/>
      <c r="B450" s="131"/>
      <c r="C450" s="30"/>
      <c r="D450" s="32"/>
      <c r="E450" s="51"/>
      <c r="F450" s="7">
        <f t="shared" si="110"/>
        <v>0</v>
      </c>
      <c r="G450" s="7"/>
      <c r="H450" s="212"/>
      <c r="I450" s="207"/>
      <c r="J450" s="85"/>
      <c r="K450" s="7"/>
      <c r="L450" s="7"/>
      <c r="M450" s="64"/>
    </row>
    <row r="451" spans="1:13" ht="16.5" customHeight="1" thickBot="1">
      <c r="A451" s="113">
        <v>2952</v>
      </c>
      <c r="B451" s="131" t="s">
        <v>5</v>
      </c>
      <c r="C451" s="30">
        <v>5</v>
      </c>
      <c r="D451" s="32">
        <v>2</v>
      </c>
      <c r="E451" s="51" t="s">
        <v>308</v>
      </c>
      <c r="F451" s="7">
        <f>SUM(G451:H451)</f>
        <v>0</v>
      </c>
      <c r="G451" s="7"/>
      <c r="H451" s="212"/>
      <c r="I451" s="207"/>
      <c r="J451" s="85"/>
      <c r="K451" s="7"/>
      <c r="L451" s="7"/>
      <c r="M451" s="64"/>
    </row>
    <row r="452" spans="1:13" ht="26.25" customHeight="1">
      <c r="A452" s="113">
        <v>2960</v>
      </c>
      <c r="B452" s="131" t="s">
        <v>5</v>
      </c>
      <c r="C452" s="30">
        <v>6</v>
      </c>
      <c r="D452" s="32">
        <v>0</v>
      </c>
      <c r="E452" s="51" t="s">
        <v>309</v>
      </c>
      <c r="F452" s="5">
        <f aca="true" t="shared" si="111" ref="F452:L452">SUM(F454)</f>
        <v>0</v>
      </c>
      <c r="G452" s="5">
        <f t="shared" si="111"/>
        <v>0</v>
      </c>
      <c r="H452" s="81">
        <f t="shared" si="111"/>
        <v>0</v>
      </c>
      <c r="I452" s="22">
        <f t="shared" si="111"/>
        <v>0</v>
      </c>
      <c r="J452" s="26">
        <f t="shared" si="111"/>
        <v>0</v>
      </c>
      <c r="K452" s="5">
        <f t="shared" si="111"/>
        <v>0</v>
      </c>
      <c r="L452" s="5">
        <f t="shared" si="111"/>
        <v>0</v>
      </c>
      <c r="M452" s="64"/>
    </row>
    <row r="453" spans="1:13" s="79" customFormat="1" ht="14.25" customHeight="1">
      <c r="A453" s="113"/>
      <c r="B453" s="114"/>
      <c r="C453" s="30"/>
      <c r="D453" s="32"/>
      <c r="E453" s="51" t="s">
        <v>126</v>
      </c>
      <c r="F453" s="5"/>
      <c r="G453" s="5"/>
      <c r="H453" s="81"/>
      <c r="I453" s="22"/>
      <c r="J453" s="26"/>
      <c r="K453" s="5"/>
      <c r="L453" s="5"/>
      <c r="M453" s="64"/>
    </row>
    <row r="454" spans="1:13" ht="24" customHeight="1" thickBot="1">
      <c r="A454" s="31">
        <v>2961</v>
      </c>
      <c r="B454" s="30" t="s">
        <v>5</v>
      </c>
      <c r="C454" s="30">
        <v>6</v>
      </c>
      <c r="D454" s="30">
        <v>1</v>
      </c>
      <c r="E454" s="49" t="s">
        <v>309</v>
      </c>
      <c r="F454" s="7">
        <f>SUM(G454:H454)</f>
        <v>0</v>
      </c>
      <c r="G454" s="7">
        <f aca="true" t="shared" si="112" ref="G454:L454">G455</f>
        <v>0</v>
      </c>
      <c r="H454" s="212">
        <f t="shared" si="112"/>
        <v>0</v>
      </c>
      <c r="I454" s="207">
        <f t="shared" si="112"/>
        <v>0</v>
      </c>
      <c r="J454" s="7">
        <f t="shared" si="112"/>
        <v>0</v>
      </c>
      <c r="K454" s="7">
        <f t="shared" si="112"/>
        <v>0</v>
      </c>
      <c r="L454" s="7">
        <f t="shared" si="112"/>
        <v>0</v>
      </c>
      <c r="M454" s="64"/>
    </row>
    <row r="455" spans="1:13" ht="24" customHeight="1" thickBot="1">
      <c r="A455" s="31"/>
      <c r="B455" s="30"/>
      <c r="C455" s="30"/>
      <c r="D455" s="30"/>
      <c r="E455" s="49">
        <v>4239</v>
      </c>
      <c r="F455" s="7">
        <f>SUM(G455:H455)</f>
        <v>0</v>
      </c>
      <c r="G455" s="27"/>
      <c r="H455" s="213"/>
      <c r="I455" s="205"/>
      <c r="J455" s="28"/>
      <c r="K455" s="27"/>
      <c r="L455" s="27"/>
      <c r="M455" s="64"/>
    </row>
    <row r="456" spans="1:13" ht="24" customHeight="1">
      <c r="A456" s="31"/>
      <c r="B456" s="30"/>
      <c r="C456" s="30"/>
      <c r="D456" s="30"/>
      <c r="E456" s="49"/>
      <c r="F456" s="27"/>
      <c r="G456" s="27"/>
      <c r="H456" s="213"/>
      <c r="I456" s="205"/>
      <c r="J456" s="28"/>
      <c r="K456" s="27"/>
      <c r="L456" s="27"/>
      <c r="M456" s="64"/>
    </row>
    <row r="457" spans="1:13" ht="26.25" customHeight="1">
      <c r="A457" s="31">
        <v>2970</v>
      </c>
      <c r="B457" s="30" t="s">
        <v>5</v>
      </c>
      <c r="C457" s="30">
        <v>7</v>
      </c>
      <c r="D457" s="30">
        <v>0</v>
      </c>
      <c r="E457" s="49" t="s">
        <v>310</v>
      </c>
      <c r="F457" s="5">
        <f aca="true" t="shared" si="113" ref="F457:L457">SUM(F459)</f>
        <v>0</v>
      </c>
      <c r="G457" s="5">
        <f t="shared" si="113"/>
        <v>0</v>
      </c>
      <c r="H457" s="81">
        <f t="shared" si="113"/>
        <v>0</v>
      </c>
      <c r="I457" s="22">
        <f t="shared" si="113"/>
        <v>0</v>
      </c>
      <c r="J457" s="26">
        <f t="shared" si="113"/>
        <v>0</v>
      </c>
      <c r="K457" s="5">
        <f t="shared" si="113"/>
        <v>0</v>
      </c>
      <c r="L457" s="5">
        <f t="shared" si="113"/>
        <v>0</v>
      </c>
      <c r="M457" s="64"/>
    </row>
    <row r="458" spans="1:13" s="79" customFormat="1" ht="10.5" customHeight="1">
      <c r="A458" s="31"/>
      <c r="B458" s="30"/>
      <c r="C458" s="30"/>
      <c r="D458" s="30"/>
      <c r="E458" s="49" t="s">
        <v>126</v>
      </c>
      <c r="F458" s="5"/>
      <c r="G458" s="5"/>
      <c r="H458" s="81"/>
      <c r="I458" s="22"/>
      <c r="J458" s="26"/>
      <c r="K458" s="5"/>
      <c r="L458" s="5"/>
      <c r="M458" s="64"/>
    </row>
    <row r="459" spans="1:13" ht="32.25" customHeight="1" thickBot="1">
      <c r="A459" s="31">
        <v>2971</v>
      </c>
      <c r="B459" s="30" t="s">
        <v>5</v>
      </c>
      <c r="C459" s="30">
        <v>7</v>
      </c>
      <c r="D459" s="30">
        <v>1</v>
      </c>
      <c r="E459" s="49" t="s">
        <v>310</v>
      </c>
      <c r="F459" s="7">
        <f>SUM(G459:H459)</f>
        <v>0</v>
      </c>
      <c r="G459" s="7"/>
      <c r="H459" s="212"/>
      <c r="I459" s="207"/>
      <c r="J459" s="85"/>
      <c r="K459" s="7"/>
      <c r="L459" s="7"/>
      <c r="M459" s="64"/>
    </row>
    <row r="460" spans="1:13" ht="27.75" customHeight="1">
      <c r="A460" s="31">
        <v>2980</v>
      </c>
      <c r="B460" s="30" t="s">
        <v>5</v>
      </c>
      <c r="C460" s="30">
        <v>8</v>
      </c>
      <c r="D460" s="30">
        <v>0</v>
      </c>
      <c r="E460" s="49" t="s">
        <v>311</v>
      </c>
      <c r="F460" s="5">
        <f aca="true" t="shared" si="114" ref="F460:L460">SUM(F462)</f>
        <v>3480</v>
      </c>
      <c r="G460" s="5">
        <f t="shared" si="114"/>
        <v>3480</v>
      </c>
      <c r="H460" s="81">
        <f t="shared" si="114"/>
        <v>0</v>
      </c>
      <c r="I460" s="22">
        <f t="shared" si="114"/>
        <v>0</v>
      </c>
      <c r="J460" s="26">
        <f t="shared" si="114"/>
        <v>0</v>
      </c>
      <c r="K460" s="5">
        <f t="shared" si="114"/>
        <v>0</v>
      </c>
      <c r="L460" s="5">
        <f t="shared" si="114"/>
        <v>0</v>
      </c>
      <c r="M460" s="64"/>
    </row>
    <row r="461" spans="1:13" s="79" customFormat="1" ht="10.5" customHeight="1">
      <c r="A461" s="31"/>
      <c r="B461" s="30"/>
      <c r="C461" s="30"/>
      <c r="D461" s="30"/>
      <c r="E461" s="49" t="s">
        <v>126</v>
      </c>
      <c r="F461" s="5"/>
      <c r="G461" s="5"/>
      <c r="H461" s="81"/>
      <c r="I461" s="22"/>
      <c r="J461" s="26"/>
      <c r="K461" s="5"/>
      <c r="L461" s="5"/>
      <c r="M461" s="64"/>
    </row>
    <row r="462" spans="1:13" ht="23.25" customHeight="1" thickBot="1">
      <c r="A462" s="31">
        <v>2981</v>
      </c>
      <c r="B462" s="30" t="s">
        <v>5</v>
      </c>
      <c r="C462" s="30">
        <v>8</v>
      </c>
      <c r="D462" s="30">
        <v>1</v>
      </c>
      <c r="E462" s="49" t="s">
        <v>311</v>
      </c>
      <c r="F462" s="7">
        <f>F463+F464+F465</f>
        <v>3480</v>
      </c>
      <c r="G462" s="7">
        <f>G463+G464+G465</f>
        <v>3480</v>
      </c>
      <c r="H462" s="212">
        <f>H465</f>
        <v>0</v>
      </c>
      <c r="I462" s="207">
        <f>I463+I464+I465</f>
        <v>0</v>
      </c>
      <c r="J462" s="7">
        <f>J463+J464+J465</f>
        <v>0</v>
      </c>
      <c r="K462" s="7">
        <f>K463+K464+K465</f>
        <v>0</v>
      </c>
      <c r="L462" s="7">
        <f>L463+L464+L465</f>
        <v>0</v>
      </c>
      <c r="M462" s="64"/>
    </row>
    <row r="463" spans="1:13" ht="23.25" customHeight="1" thickBot="1">
      <c r="A463" s="31"/>
      <c r="B463" s="30"/>
      <c r="C463" s="30"/>
      <c r="D463" s="30"/>
      <c r="E463" s="49">
        <v>4637</v>
      </c>
      <c r="F463" s="7">
        <f>SUM(G463:H463)</f>
        <v>0</v>
      </c>
      <c r="G463" s="27">
        <v>0</v>
      </c>
      <c r="H463" s="213"/>
      <c r="I463" s="205"/>
      <c r="J463" s="28"/>
      <c r="K463" s="27"/>
      <c r="L463" s="27"/>
      <c r="M463" s="64"/>
    </row>
    <row r="464" spans="1:13" ht="23.25" customHeight="1" thickBot="1">
      <c r="A464" s="31"/>
      <c r="B464" s="30"/>
      <c r="C464" s="30"/>
      <c r="D464" s="30"/>
      <c r="E464" s="49">
        <v>4657</v>
      </c>
      <c r="F464" s="7">
        <f>SUM(G464:H464)</f>
        <v>0</v>
      </c>
      <c r="G464" s="27">
        <v>0</v>
      </c>
      <c r="H464" s="213"/>
      <c r="I464" s="205"/>
      <c r="J464" s="28"/>
      <c r="K464" s="27"/>
      <c r="L464" s="27"/>
      <c r="M464" s="64"/>
    </row>
    <row r="465" spans="1:13" ht="23.25" customHeight="1" thickBot="1">
      <c r="A465" s="31"/>
      <c r="B465" s="30"/>
      <c r="C465" s="30"/>
      <c r="D465" s="30"/>
      <c r="E465" s="49">
        <v>4819</v>
      </c>
      <c r="F465" s="7">
        <f>SUM(G465:H465)</f>
        <v>3480</v>
      </c>
      <c r="G465" s="27">
        <v>3480</v>
      </c>
      <c r="H465" s="213"/>
      <c r="I465" s="205"/>
      <c r="J465" s="28"/>
      <c r="K465" s="27"/>
      <c r="L465" s="27"/>
      <c r="M465" s="64"/>
    </row>
    <row r="466" spans="1:13" s="77" customFormat="1" ht="46.5" customHeight="1">
      <c r="A466" s="132">
        <v>3000</v>
      </c>
      <c r="B466" s="109" t="s">
        <v>6</v>
      </c>
      <c r="C466" s="109">
        <v>0</v>
      </c>
      <c r="D466" s="109">
        <v>0</v>
      </c>
      <c r="E466" s="57" t="s">
        <v>312</v>
      </c>
      <c r="F466" s="111">
        <f aca="true" t="shared" si="115" ref="F466:L466">SUM(F468,F472,F475,F480,F485,F488,F491,F496,F500)</f>
        <v>18000</v>
      </c>
      <c r="G466" s="111">
        <f t="shared" si="115"/>
        <v>18000</v>
      </c>
      <c r="H466" s="218">
        <v>0</v>
      </c>
      <c r="I466" s="214">
        <f t="shared" si="115"/>
        <v>0</v>
      </c>
      <c r="J466" s="112">
        <f t="shared" si="115"/>
        <v>0</v>
      </c>
      <c r="K466" s="111">
        <f t="shared" si="115"/>
        <v>0</v>
      </c>
      <c r="L466" s="111">
        <f t="shared" si="115"/>
        <v>0</v>
      </c>
      <c r="M466" s="64"/>
    </row>
    <row r="467" spans="1:13" ht="15.75" customHeight="1">
      <c r="A467" s="31"/>
      <c r="B467" s="30"/>
      <c r="C467" s="30"/>
      <c r="D467" s="30"/>
      <c r="E467" s="49" t="s">
        <v>125</v>
      </c>
      <c r="F467" s="5"/>
      <c r="G467" s="5"/>
      <c r="H467" s="81"/>
      <c r="I467" s="22"/>
      <c r="J467" s="26"/>
      <c r="K467" s="5"/>
      <c r="L467" s="5"/>
      <c r="M467" s="64"/>
    </row>
    <row r="468" spans="1:13" ht="24" customHeight="1">
      <c r="A468" s="31">
        <v>3010</v>
      </c>
      <c r="B468" s="30" t="s">
        <v>6</v>
      </c>
      <c r="C468" s="30">
        <v>1</v>
      </c>
      <c r="D468" s="30">
        <v>0</v>
      </c>
      <c r="E468" s="49" t="s">
        <v>313</v>
      </c>
      <c r="F468" s="5">
        <f aca="true" t="shared" si="116" ref="F468:L468">SUM(F470:F471)</f>
        <v>0</v>
      </c>
      <c r="G468" s="5">
        <f t="shared" si="116"/>
        <v>0</v>
      </c>
      <c r="H468" s="81">
        <f t="shared" si="116"/>
        <v>0</v>
      </c>
      <c r="I468" s="22">
        <f t="shared" si="116"/>
        <v>0</v>
      </c>
      <c r="J468" s="26">
        <f t="shared" si="116"/>
        <v>0</v>
      </c>
      <c r="K468" s="5">
        <f t="shared" si="116"/>
        <v>0</v>
      </c>
      <c r="L468" s="5">
        <f t="shared" si="116"/>
        <v>0</v>
      </c>
      <c r="M468" s="64"/>
    </row>
    <row r="469" spans="1:13" s="79" customFormat="1" ht="16.5" customHeight="1">
      <c r="A469" s="31"/>
      <c r="B469" s="30"/>
      <c r="C469" s="30"/>
      <c r="D469" s="30"/>
      <c r="E469" s="49" t="s">
        <v>126</v>
      </c>
      <c r="F469" s="5"/>
      <c r="G469" s="5"/>
      <c r="H469" s="81"/>
      <c r="I469" s="22"/>
      <c r="J469" s="26"/>
      <c r="K469" s="5"/>
      <c r="L469" s="5"/>
      <c r="M469" s="64"/>
    </row>
    <row r="470" spans="1:13" ht="18.75" customHeight="1" thickBot="1">
      <c r="A470" s="31">
        <v>3011</v>
      </c>
      <c r="B470" s="30" t="s">
        <v>6</v>
      </c>
      <c r="C470" s="30">
        <v>1</v>
      </c>
      <c r="D470" s="30">
        <v>1</v>
      </c>
      <c r="E470" s="49" t="s">
        <v>314</v>
      </c>
      <c r="F470" s="7">
        <f>SUM(G470:H470)</f>
        <v>0</v>
      </c>
      <c r="G470" s="7"/>
      <c r="H470" s="212"/>
      <c r="I470" s="207"/>
      <c r="J470" s="85"/>
      <c r="K470" s="7"/>
      <c r="L470" s="7"/>
      <c r="M470" s="64"/>
    </row>
    <row r="471" spans="1:13" ht="17.25" customHeight="1" thickBot="1">
      <c r="A471" s="31">
        <v>3012</v>
      </c>
      <c r="B471" s="30" t="s">
        <v>6</v>
      </c>
      <c r="C471" s="30">
        <v>1</v>
      </c>
      <c r="D471" s="30">
        <v>2</v>
      </c>
      <c r="E471" s="49" t="s">
        <v>315</v>
      </c>
      <c r="F471" s="7">
        <f>SUM(G471:H471)</f>
        <v>0</v>
      </c>
      <c r="G471" s="7"/>
      <c r="H471" s="212"/>
      <c r="I471" s="207"/>
      <c r="J471" s="85"/>
      <c r="K471" s="7"/>
      <c r="L471" s="7"/>
      <c r="M471" s="64"/>
    </row>
    <row r="472" spans="1:13" ht="15" customHeight="1">
      <c r="A472" s="31">
        <v>3020</v>
      </c>
      <c r="B472" s="30" t="s">
        <v>6</v>
      </c>
      <c r="C472" s="30">
        <v>2</v>
      </c>
      <c r="D472" s="30">
        <v>0</v>
      </c>
      <c r="E472" s="49" t="s">
        <v>316</v>
      </c>
      <c r="F472" s="5">
        <f aca="true" t="shared" si="117" ref="F472:L472">SUM(F474)</f>
        <v>0</v>
      </c>
      <c r="G472" s="5">
        <f t="shared" si="117"/>
        <v>0</v>
      </c>
      <c r="H472" s="81">
        <f t="shared" si="117"/>
        <v>0</v>
      </c>
      <c r="I472" s="22">
        <f t="shared" si="117"/>
        <v>0</v>
      </c>
      <c r="J472" s="26">
        <f t="shared" si="117"/>
        <v>0</v>
      </c>
      <c r="K472" s="5">
        <f t="shared" si="117"/>
        <v>0</v>
      </c>
      <c r="L472" s="5">
        <f t="shared" si="117"/>
        <v>0</v>
      </c>
      <c r="M472" s="64"/>
    </row>
    <row r="473" spans="1:13" s="79" customFormat="1" ht="10.5" customHeight="1">
      <c r="A473" s="31"/>
      <c r="B473" s="30"/>
      <c r="C473" s="30"/>
      <c r="D473" s="30"/>
      <c r="E473" s="49" t="s">
        <v>126</v>
      </c>
      <c r="F473" s="5"/>
      <c r="G473" s="5"/>
      <c r="H473" s="81"/>
      <c r="I473" s="22"/>
      <c r="J473" s="26"/>
      <c r="K473" s="5"/>
      <c r="L473" s="5"/>
      <c r="M473" s="64"/>
    </row>
    <row r="474" spans="1:13" ht="15.75" customHeight="1" thickBot="1">
      <c r="A474" s="31">
        <v>3021</v>
      </c>
      <c r="B474" s="30" t="s">
        <v>6</v>
      </c>
      <c r="C474" s="30">
        <v>2</v>
      </c>
      <c r="D474" s="30">
        <v>1</v>
      </c>
      <c r="E474" s="49" t="s">
        <v>316</v>
      </c>
      <c r="F474" s="7">
        <f>SUM(G474:H474)</f>
        <v>0</v>
      </c>
      <c r="G474" s="7"/>
      <c r="H474" s="212"/>
      <c r="I474" s="207"/>
      <c r="J474" s="85"/>
      <c r="K474" s="7"/>
      <c r="L474" s="7"/>
      <c r="M474" s="64"/>
    </row>
    <row r="475" spans="1:13" ht="14.25" customHeight="1">
      <c r="A475" s="31">
        <v>3030</v>
      </c>
      <c r="B475" s="30" t="s">
        <v>6</v>
      </c>
      <c r="C475" s="30">
        <v>3</v>
      </c>
      <c r="D475" s="30">
        <v>0</v>
      </c>
      <c r="E475" s="49" t="s">
        <v>317</v>
      </c>
      <c r="F475" s="5">
        <f aca="true" t="shared" si="118" ref="F475:L475">SUM(F477)</f>
        <v>0</v>
      </c>
      <c r="G475" s="5">
        <f t="shared" si="118"/>
        <v>0</v>
      </c>
      <c r="H475" s="81">
        <f t="shared" si="118"/>
        <v>0</v>
      </c>
      <c r="I475" s="22">
        <f t="shared" si="118"/>
        <v>0</v>
      </c>
      <c r="J475" s="26">
        <f t="shared" si="118"/>
        <v>0</v>
      </c>
      <c r="K475" s="5">
        <f t="shared" si="118"/>
        <v>0</v>
      </c>
      <c r="L475" s="5">
        <f t="shared" si="118"/>
        <v>0</v>
      </c>
      <c r="M475" s="64"/>
    </row>
    <row r="476" spans="1:13" s="79" customFormat="1" ht="17.25">
      <c r="A476" s="31"/>
      <c r="B476" s="30"/>
      <c r="C476" s="30"/>
      <c r="D476" s="30"/>
      <c r="E476" s="49" t="s">
        <v>126</v>
      </c>
      <c r="F476" s="5"/>
      <c r="G476" s="5"/>
      <c r="H476" s="81"/>
      <c r="I476" s="22"/>
      <c r="J476" s="26"/>
      <c r="K476" s="5"/>
      <c r="L476" s="5"/>
      <c r="M476" s="64"/>
    </row>
    <row r="477" spans="1:13" s="79" customFormat="1" ht="18" thickBot="1">
      <c r="A477" s="31">
        <v>3031</v>
      </c>
      <c r="B477" s="30" t="s">
        <v>6</v>
      </c>
      <c r="C477" s="30">
        <v>3</v>
      </c>
      <c r="D477" s="30" t="s">
        <v>45</v>
      </c>
      <c r="E477" s="49" t="s">
        <v>317</v>
      </c>
      <c r="F477" s="7">
        <f>SUM(G477:H477)</f>
        <v>0</v>
      </c>
      <c r="G477" s="27">
        <f aca="true" t="shared" si="119" ref="G477:L477">G478+G479</f>
        <v>0</v>
      </c>
      <c r="H477" s="213">
        <f t="shared" si="119"/>
        <v>0</v>
      </c>
      <c r="I477" s="205">
        <f t="shared" si="119"/>
        <v>0</v>
      </c>
      <c r="J477" s="28">
        <f t="shared" si="119"/>
        <v>0</v>
      </c>
      <c r="K477" s="27">
        <f t="shared" si="119"/>
        <v>0</v>
      </c>
      <c r="L477" s="27">
        <f t="shared" si="119"/>
        <v>0</v>
      </c>
      <c r="M477" s="64"/>
    </row>
    <row r="478" spans="1:13" s="79" customFormat="1" ht="18" thickBot="1">
      <c r="A478" s="31"/>
      <c r="B478" s="30"/>
      <c r="C478" s="30"/>
      <c r="D478" s="30"/>
      <c r="E478" s="58">
        <v>4726</v>
      </c>
      <c r="F478" s="7">
        <f>SUM(G478:H478)</f>
        <v>0</v>
      </c>
      <c r="G478" s="5"/>
      <c r="H478" s="81"/>
      <c r="I478" s="22"/>
      <c r="J478" s="26"/>
      <c r="K478" s="5"/>
      <c r="L478" s="5"/>
      <c r="M478" s="64"/>
    </row>
    <row r="479" spans="1:13" s="79" customFormat="1" ht="18" thickBot="1">
      <c r="A479" s="31"/>
      <c r="B479" s="30"/>
      <c r="C479" s="30"/>
      <c r="D479" s="30"/>
      <c r="E479" s="49"/>
      <c r="F479" s="7">
        <f>SUM(G479:H479)</f>
        <v>0</v>
      </c>
      <c r="G479" s="5"/>
      <c r="H479" s="81"/>
      <c r="I479" s="22"/>
      <c r="J479" s="26"/>
      <c r="K479" s="5"/>
      <c r="L479" s="5"/>
      <c r="M479" s="64"/>
    </row>
    <row r="480" spans="1:13" ht="18" customHeight="1">
      <c r="A480" s="31">
        <v>3040</v>
      </c>
      <c r="B480" s="30" t="s">
        <v>6</v>
      </c>
      <c r="C480" s="30">
        <v>4</v>
      </c>
      <c r="D480" s="30">
        <v>0</v>
      </c>
      <c r="E480" s="49" t="s">
        <v>318</v>
      </c>
      <c r="F480" s="5">
        <f aca="true" t="shared" si="120" ref="F480:L480">SUM(F482)</f>
        <v>0</v>
      </c>
      <c r="G480" s="5">
        <f t="shared" si="120"/>
        <v>0</v>
      </c>
      <c r="H480" s="81">
        <f t="shared" si="120"/>
        <v>0</v>
      </c>
      <c r="I480" s="22">
        <f t="shared" si="120"/>
        <v>0</v>
      </c>
      <c r="J480" s="26">
        <f t="shared" si="120"/>
        <v>0</v>
      </c>
      <c r="K480" s="5">
        <f t="shared" si="120"/>
        <v>0</v>
      </c>
      <c r="L480" s="5">
        <f t="shared" si="120"/>
        <v>0</v>
      </c>
      <c r="M480" s="64"/>
    </row>
    <row r="481" spans="1:13" s="79" customFormat="1" ht="10.5" customHeight="1">
      <c r="A481" s="31"/>
      <c r="B481" s="30"/>
      <c r="C481" s="30"/>
      <c r="D481" s="30"/>
      <c r="E481" s="49" t="s">
        <v>126</v>
      </c>
      <c r="F481" s="5"/>
      <c r="G481" s="5"/>
      <c r="H481" s="81"/>
      <c r="I481" s="22"/>
      <c r="J481" s="26"/>
      <c r="K481" s="5"/>
      <c r="L481" s="5"/>
      <c r="M481" s="64"/>
    </row>
    <row r="482" spans="1:13" ht="16.5" customHeight="1" thickBot="1">
      <c r="A482" s="31">
        <v>3041</v>
      </c>
      <c r="B482" s="30" t="s">
        <v>6</v>
      </c>
      <c r="C482" s="30">
        <v>4</v>
      </c>
      <c r="D482" s="30">
        <v>1</v>
      </c>
      <c r="E482" s="49" t="s">
        <v>318</v>
      </c>
      <c r="F482" s="7">
        <f>SUM(G482:H482)</f>
        <v>0</v>
      </c>
      <c r="G482" s="27">
        <f aca="true" t="shared" si="121" ref="G482:L482">G483+G484</f>
        <v>0</v>
      </c>
      <c r="H482" s="213">
        <f t="shared" si="121"/>
        <v>0</v>
      </c>
      <c r="I482" s="205">
        <f t="shared" si="121"/>
        <v>0</v>
      </c>
      <c r="J482" s="28">
        <f t="shared" si="121"/>
        <v>0</v>
      </c>
      <c r="K482" s="27">
        <f t="shared" si="121"/>
        <v>0</v>
      </c>
      <c r="L482" s="27">
        <f t="shared" si="121"/>
        <v>0</v>
      </c>
      <c r="M482" s="64"/>
    </row>
    <row r="483" spans="1:13" ht="16.5" customHeight="1" thickBot="1">
      <c r="A483" s="31"/>
      <c r="B483" s="30"/>
      <c r="C483" s="30"/>
      <c r="D483" s="30"/>
      <c r="E483" s="49">
        <v>4729</v>
      </c>
      <c r="F483" s="7">
        <f>SUM(G483:H483)</f>
        <v>0</v>
      </c>
      <c r="G483" s="5"/>
      <c r="H483" s="81"/>
      <c r="I483" s="22"/>
      <c r="J483" s="26"/>
      <c r="K483" s="5"/>
      <c r="L483" s="5"/>
      <c r="M483" s="64"/>
    </row>
    <row r="484" spans="1:13" ht="16.5" customHeight="1" thickBot="1">
      <c r="A484" s="31"/>
      <c r="B484" s="30"/>
      <c r="C484" s="30"/>
      <c r="D484" s="30"/>
      <c r="E484" s="49"/>
      <c r="F484" s="7">
        <f>SUM(G484:H484)</f>
        <v>0</v>
      </c>
      <c r="G484" s="5"/>
      <c r="H484" s="81"/>
      <c r="I484" s="22"/>
      <c r="J484" s="26"/>
      <c r="K484" s="5"/>
      <c r="L484" s="5"/>
      <c r="M484" s="64"/>
    </row>
    <row r="485" spans="1:13" ht="12" customHeight="1">
      <c r="A485" s="31">
        <v>3050</v>
      </c>
      <c r="B485" s="30" t="s">
        <v>6</v>
      </c>
      <c r="C485" s="30">
        <v>5</v>
      </c>
      <c r="D485" s="30">
        <v>0</v>
      </c>
      <c r="E485" s="49" t="s">
        <v>319</v>
      </c>
      <c r="F485" s="5">
        <f aca="true" t="shared" si="122" ref="F485:L485">SUM(F487)</f>
        <v>0</v>
      </c>
      <c r="G485" s="5">
        <f t="shared" si="122"/>
        <v>0</v>
      </c>
      <c r="H485" s="81">
        <f t="shared" si="122"/>
        <v>0</v>
      </c>
      <c r="I485" s="22">
        <f t="shared" si="122"/>
        <v>0</v>
      </c>
      <c r="J485" s="26">
        <f t="shared" si="122"/>
        <v>0</v>
      </c>
      <c r="K485" s="5">
        <f t="shared" si="122"/>
        <v>0</v>
      </c>
      <c r="L485" s="5">
        <f t="shared" si="122"/>
        <v>0</v>
      </c>
      <c r="M485" s="64"/>
    </row>
    <row r="486" spans="1:13" s="79" customFormat="1" ht="10.5" customHeight="1">
      <c r="A486" s="31"/>
      <c r="B486" s="30"/>
      <c r="C486" s="30"/>
      <c r="D486" s="30"/>
      <c r="E486" s="49" t="s">
        <v>126</v>
      </c>
      <c r="F486" s="5"/>
      <c r="G486" s="5"/>
      <c r="H486" s="81"/>
      <c r="I486" s="22"/>
      <c r="J486" s="26"/>
      <c r="K486" s="5"/>
      <c r="L486" s="5"/>
      <c r="M486" s="64"/>
    </row>
    <row r="487" spans="1:13" ht="15.75" customHeight="1" thickBot="1">
      <c r="A487" s="31">
        <v>3051</v>
      </c>
      <c r="B487" s="30" t="s">
        <v>6</v>
      </c>
      <c r="C487" s="30">
        <v>5</v>
      </c>
      <c r="D487" s="30">
        <v>1</v>
      </c>
      <c r="E487" s="49" t="s">
        <v>319</v>
      </c>
      <c r="F487" s="7">
        <f>SUM(G487:H487)</f>
        <v>0</v>
      </c>
      <c r="G487" s="7"/>
      <c r="H487" s="212"/>
      <c r="I487" s="207"/>
      <c r="J487" s="85"/>
      <c r="K487" s="7"/>
      <c r="L487" s="7"/>
      <c r="M487" s="64"/>
    </row>
    <row r="488" spans="1:13" ht="16.5" customHeight="1">
      <c r="A488" s="31">
        <v>3060</v>
      </c>
      <c r="B488" s="30" t="s">
        <v>6</v>
      </c>
      <c r="C488" s="30">
        <v>6</v>
      </c>
      <c r="D488" s="30">
        <v>0</v>
      </c>
      <c r="E488" s="49" t="s">
        <v>320</v>
      </c>
      <c r="F488" s="5">
        <f aca="true" t="shared" si="123" ref="F488:L488">SUM(F490)</f>
        <v>0</v>
      </c>
      <c r="G488" s="5">
        <f t="shared" si="123"/>
        <v>0</v>
      </c>
      <c r="H488" s="81">
        <f t="shared" si="123"/>
        <v>0</v>
      </c>
      <c r="I488" s="22">
        <f t="shared" si="123"/>
        <v>0</v>
      </c>
      <c r="J488" s="26">
        <f t="shared" si="123"/>
        <v>0</v>
      </c>
      <c r="K488" s="5">
        <f t="shared" si="123"/>
        <v>0</v>
      </c>
      <c r="L488" s="5">
        <f t="shared" si="123"/>
        <v>0</v>
      </c>
      <c r="M488" s="64"/>
    </row>
    <row r="489" spans="1:13" s="79" customFormat="1" ht="10.5" customHeight="1">
      <c r="A489" s="31"/>
      <c r="B489" s="30"/>
      <c r="C489" s="30"/>
      <c r="D489" s="30"/>
      <c r="E489" s="49" t="s">
        <v>126</v>
      </c>
      <c r="F489" s="5"/>
      <c r="G489" s="5"/>
      <c r="H489" s="81"/>
      <c r="I489" s="22"/>
      <c r="J489" s="26"/>
      <c r="K489" s="5"/>
      <c r="L489" s="5"/>
      <c r="M489" s="64"/>
    </row>
    <row r="490" spans="1:13" ht="15.75" customHeight="1" thickBot="1">
      <c r="A490" s="31">
        <v>3061</v>
      </c>
      <c r="B490" s="30" t="s">
        <v>6</v>
      </c>
      <c r="C490" s="30">
        <v>6</v>
      </c>
      <c r="D490" s="30">
        <v>1</v>
      </c>
      <c r="E490" s="49" t="s">
        <v>320</v>
      </c>
      <c r="F490" s="7">
        <f>SUM(G490:H490)</f>
        <v>0</v>
      </c>
      <c r="G490" s="7"/>
      <c r="H490" s="212"/>
      <c r="I490" s="207"/>
      <c r="J490" s="85"/>
      <c r="K490" s="7"/>
      <c r="L490" s="7"/>
      <c r="M490" s="64"/>
    </row>
    <row r="491" spans="1:13" ht="34.5" customHeight="1">
      <c r="A491" s="31">
        <v>3070</v>
      </c>
      <c r="B491" s="30" t="s">
        <v>6</v>
      </c>
      <c r="C491" s="30">
        <v>7</v>
      </c>
      <c r="D491" s="30">
        <v>0</v>
      </c>
      <c r="E491" s="49" t="s">
        <v>321</v>
      </c>
      <c r="F491" s="5">
        <f aca="true" t="shared" si="124" ref="F491:L491">SUM(F493)</f>
        <v>18000</v>
      </c>
      <c r="G491" s="5">
        <f t="shared" si="124"/>
        <v>18000</v>
      </c>
      <c r="H491" s="81">
        <f t="shared" si="124"/>
        <v>0</v>
      </c>
      <c r="I491" s="22">
        <f t="shared" si="124"/>
        <v>0</v>
      </c>
      <c r="J491" s="26">
        <f t="shared" si="124"/>
        <v>0</v>
      </c>
      <c r="K491" s="5">
        <f t="shared" si="124"/>
        <v>0</v>
      </c>
      <c r="L491" s="5">
        <f t="shared" si="124"/>
        <v>0</v>
      </c>
      <c r="M491" s="64"/>
    </row>
    <row r="492" spans="1:13" s="79" customFormat="1" ht="10.5" customHeight="1">
      <c r="A492" s="31"/>
      <c r="B492" s="30"/>
      <c r="C492" s="30"/>
      <c r="D492" s="30"/>
      <c r="E492" s="49" t="s">
        <v>126</v>
      </c>
      <c r="F492" s="5"/>
      <c r="G492" s="5"/>
      <c r="H492" s="81"/>
      <c r="I492" s="22"/>
      <c r="J492" s="26"/>
      <c r="K492" s="5"/>
      <c r="L492" s="5"/>
      <c r="M492" s="64"/>
    </row>
    <row r="493" spans="1:13" ht="39" customHeight="1" thickBot="1">
      <c r="A493" s="31">
        <v>3071</v>
      </c>
      <c r="B493" s="30" t="s">
        <v>6</v>
      </c>
      <c r="C493" s="30">
        <v>7</v>
      </c>
      <c r="D493" s="30">
        <v>1</v>
      </c>
      <c r="E493" s="49" t="s">
        <v>321</v>
      </c>
      <c r="F493" s="7">
        <f>SUM(G493:H493)</f>
        <v>18000</v>
      </c>
      <c r="G493" s="27">
        <f>G494+G495</f>
        <v>18000</v>
      </c>
      <c r="H493" s="213">
        <v>0</v>
      </c>
      <c r="I493" s="205">
        <f>I494+I495</f>
        <v>0</v>
      </c>
      <c r="J493" s="28">
        <f>J494+J495</f>
        <v>0</v>
      </c>
      <c r="K493" s="27">
        <f>K494+K495</f>
        <v>0</v>
      </c>
      <c r="L493" s="27">
        <f>L494+L495</f>
        <v>0</v>
      </c>
      <c r="M493" s="64"/>
    </row>
    <row r="494" spans="1:13" ht="14.25" customHeight="1" thickBot="1">
      <c r="A494" s="31"/>
      <c r="B494" s="30"/>
      <c r="C494" s="30"/>
      <c r="D494" s="30"/>
      <c r="E494" s="58">
        <v>4729</v>
      </c>
      <c r="F494" s="7">
        <f>SUM(G494:H494)</f>
        <v>18000</v>
      </c>
      <c r="G494" s="5">
        <v>18000</v>
      </c>
      <c r="H494" s="81">
        <v>0</v>
      </c>
      <c r="I494" s="22"/>
      <c r="J494" s="26"/>
      <c r="K494" s="5"/>
      <c r="L494" s="5"/>
      <c r="M494" s="64"/>
    </row>
    <row r="495" spans="1:13" ht="14.25" customHeight="1" thickBot="1">
      <c r="A495" s="31"/>
      <c r="B495" s="30"/>
      <c r="C495" s="30"/>
      <c r="D495" s="30"/>
      <c r="E495" s="49"/>
      <c r="F495" s="7">
        <f>SUM(G495:H495)</f>
        <v>0</v>
      </c>
      <c r="G495" s="5"/>
      <c r="H495" s="81"/>
      <c r="I495" s="22"/>
      <c r="J495" s="26"/>
      <c r="K495" s="5"/>
      <c r="L495" s="5"/>
      <c r="M495" s="64"/>
    </row>
    <row r="496" spans="1:13" ht="40.5" customHeight="1">
      <c r="A496" s="31">
        <v>3080</v>
      </c>
      <c r="B496" s="30" t="s">
        <v>6</v>
      </c>
      <c r="C496" s="30">
        <v>8</v>
      </c>
      <c r="D496" s="30">
        <v>0</v>
      </c>
      <c r="E496" s="49" t="s">
        <v>322</v>
      </c>
      <c r="F496" s="5">
        <f aca="true" t="shared" si="125" ref="F496:L496">SUM(F498)</f>
        <v>0</v>
      </c>
      <c r="G496" s="5">
        <f t="shared" si="125"/>
        <v>0</v>
      </c>
      <c r="H496" s="81">
        <f t="shared" si="125"/>
        <v>0</v>
      </c>
      <c r="I496" s="22">
        <f t="shared" si="125"/>
        <v>0</v>
      </c>
      <c r="J496" s="26">
        <f t="shared" si="125"/>
        <v>0</v>
      </c>
      <c r="K496" s="5">
        <f t="shared" si="125"/>
        <v>0</v>
      </c>
      <c r="L496" s="5">
        <f t="shared" si="125"/>
        <v>0</v>
      </c>
      <c r="M496" s="64"/>
    </row>
    <row r="497" spans="1:13" s="79" customFormat="1" ht="18.75" customHeight="1">
      <c r="A497" s="31"/>
      <c r="B497" s="30"/>
      <c r="C497" s="30"/>
      <c r="D497" s="30"/>
      <c r="E497" s="49" t="s">
        <v>126</v>
      </c>
      <c r="F497" s="5"/>
      <c r="G497" s="5"/>
      <c r="H497" s="81"/>
      <c r="I497" s="22"/>
      <c r="J497" s="26"/>
      <c r="K497" s="5"/>
      <c r="L497" s="5"/>
      <c r="M497" s="64"/>
    </row>
    <row r="498" spans="1:13" ht="40.5" customHeight="1" thickBot="1">
      <c r="A498" s="31">
        <v>3081</v>
      </c>
      <c r="B498" s="30" t="s">
        <v>6</v>
      </c>
      <c r="C498" s="30">
        <v>8</v>
      </c>
      <c r="D498" s="30">
        <v>1</v>
      </c>
      <c r="E498" s="49" t="s">
        <v>322</v>
      </c>
      <c r="F498" s="7">
        <f>SUM(G498:H498)</f>
        <v>0</v>
      </c>
      <c r="G498" s="7"/>
      <c r="H498" s="212"/>
      <c r="I498" s="207"/>
      <c r="J498" s="85"/>
      <c r="K498" s="7"/>
      <c r="L498" s="7"/>
      <c r="M498" s="64"/>
    </row>
    <row r="499" spans="1:13" s="79" customFormat="1" ht="10.5" customHeight="1">
      <c r="A499" s="31"/>
      <c r="B499" s="30"/>
      <c r="C499" s="30"/>
      <c r="D499" s="30"/>
      <c r="E499" s="49" t="s">
        <v>126</v>
      </c>
      <c r="F499" s="5"/>
      <c r="G499" s="5"/>
      <c r="H499" s="81"/>
      <c r="I499" s="22"/>
      <c r="J499" s="26"/>
      <c r="K499" s="5"/>
      <c r="L499" s="5"/>
      <c r="M499" s="64"/>
    </row>
    <row r="500" spans="1:13" ht="25.5" customHeight="1">
      <c r="A500" s="31">
        <v>3090</v>
      </c>
      <c r="B500" s="30" t="s">
        <v>6</v>
      </c>
      <c r="C500" s="30">
        <v>9</v>
      </c>
      <c r="D500" s="30">
        <v>0</v>
      </c>
      <c r="E500" s="49" t="s">
        <v>323</v>
      </c>
      <c r="F500" s="5">
        <f aca="true" t="shared" si="126" ref="F500:L500">SUM(F502:F505)</f>
        <v>0</v>
      </c>
      <c r="G500" s="5">
        <f t="shared" si="126"/>
        <v>0</v>
      </c>
      <c r="H500" s="81">
        <f t="shared" si="126"/>
        <v>0</v>
      </c>
      <c r="I500" s="22">
        <f t="shared" si="126"/>
        <v>0</v>
      </c>
      <c r="J500" s="26">
        <f t="shared" si="126"/>
        <v>0</v>
      </c>
      <c r="K500" s="5">
        <f t="shared" si="126"/>
        <v>0</v>
      </c>
      <c r="L500" s="5">
        <f t="shared" si="126"/>
        <v>0</v>
      </c>
      <c r="M500" s="64"/>
    </row>
    <row r="501" spans="1:13" s="79" customFormat="1" ht="10.5" customHeight="1">
      <c r="A501" s="31"/>
      <c r="B501" s="30"/>
      <c r="C501" s="30"/>
      <c r="D501" s="30"/>
      <c r="E501" s="49" t="s">
        <v>126</v>
      </c>
      <c r="F501" s="5"/>
      <c r="G501" s="5"/>
      <c r="H501" s="81"/>
      <c r="I501" s="22"/>
      <c r="J501" s="26"/>
      <c r="K501" s="5"/>
      <c r="L501" s="5"/>
      <c r="M501" s="64"/>
    </row>
    <row r="502" spans="1:13" ht="25.5" customHeight="1" thickBot="1">
      <c r="A502" s="31">
        <v>3091</v>
      </c>
      <c r="B502" s="30" t="s">
        <v>6</v>
      </c>
      <c r="C502" s="30">
        <v>9</v>
      </c>
      <c r="D502" s="30">
        <v>1</v>
      </c>
      <c r="E502" s="49" t="s">
        <v>323</v>
      </c>
      <c r="F502" s="7">
        <f aca="true" t="shared" si="127" ref="F502:F507">SUM(G502:H502)</f>
        <v>0</v>
      </c>
      <c r="G502" s="5">
        <f aca="true" t="shared" si="128" ref="G502:L502">G503+G504</f>
        <v>0</v>
      </c>
      <c r="H502" s="81">
        <f t="shared" si="128"/>
        <v>0</v>
      </c>
      <c r="I502" s="22">
        <f t="shared" si="128"/>
        <v>0</v>
      </c>
      <c r="J502" s="26">
        <f t="shared" si="128"/>
        <v>0</v>
      </c>
      <c r="K502" s="5">
        <f t="shared" si="128"/>
        <v>0</v>
      </c>
      <c r="L502" s="5">
        <f t="shared" si="128"/>
        <v>0</v>
      </c>
      <c r="M502" s="64"/>
    </row>
    <row r="503" spans="1:13" ht="17.25" customHeight="1" thickBot="1">
      <c r="A503" s="31"/>
      <c r="B503" s="30"/>
      <c r="C503" s="30"/>
      <c r="D503" s="30"/>
      <c r="E503" s="49"/>
      <c r="F503" s="7">
        <f t="shared" si="127"/>
        <v>0</v>
      </c>
      <c r="G503" s="5"/>
      <c r="H503" s="81"/>
      <c r="I503" s="22"/>
      <c r="J503" s="26"/>
      <c r="K503" s="5"/>
      <c r="L503" s="5"/>
      <c r="M503" s="64"/>
    </row>
    <row r="504" spans="1:13" ht="17.25" customHeight="1" thickBot="1">
      <c r="A504" s="31"/>
      <c r="B504" s="30"/>
      <c r="C504" s="30"/>
      <c r="D504" s="30"/>
      <c r="E504" s="49"/>
      <c r="F504" s="7">
        <f t="shared" si="127"/>
        <v>0</v>
      </c>
      <c r="G504" s="5"/>
      <c r="H504" s="81"/>
      <c r="I504" s="22"/>
      <c r="J504" s="26"/>
      <c r="K504" s="5"/>
      <c r="L504" s="5"/>
      <c r="M504" s="64"/>
    </row>
    <row r="505" spans="1:13" ht="53.25" customHeight="1" thickBot="1">
      <c r="A505" s="31">
        <v>3092</v>
      </c>
      <c r="B505" s="30" t="s">
        <v>6</v>
      </c>
      <c r="C505" s="30">
        <v>9</v>
      </c>
      <c r="D505" s="30">
        <v>2</v>
      </c>
      <c r="E505" s="49" t="s">
        <v>324</v>
      </c>
      <c r="F505" s="7">
        <f t="shared" si="127"/>
        <v>0</v>
      </c>
      <c r="G505" s="5">
        <f aca="true" t="shared" si="129" ref="G505:L505">G506+G507</f>
        <v>0</v>
      </c>
      <c r="H505" s="81">
        <f t="shared" si="129"/>
        <v>0</v>
      </c>
      <c r="I505" s="22">
        <f t="shared" si="129"/>
        <v>0</v>
      </c>
      <c r="J505" s="26">
        <f t="shared" si="129"/>
        <v>0</v>
      </c>
      <c r="K505" s="5">
        <f t="shared" si="129"/>
        <v>0</v>
      </c>
      <c r="L505" s="5">
        <f t="shared" si="129"/>
        <v>0</v>
      </c>
      <c r="M505" s="64"/>
    </row>
    <row r="506" spans="1:13" ht="27" customHeight="1" thickBot="1">
      <c r="A506" s="133"/>
      <c r="B506" s="30"/>
      <c r="C506" s="30"/>
      <c r="D506" s="30"/>
      <c r="E506" s="59"/>
      <c r="F506" s="7">
        <f t="shared" si="127"/>
        <v>0</v>
      </c>
      <c r="G506" s="5"/>
      <c r="H506" s="81"/>
      <c r="I506" s="22"/>
      <c r="J506" s="26"/>
      <c r="K506" s="5"/>
      <c r="L506" s="5"/>
      <c r="M506" s="64"/>
    </row>
    <row r="507" spans="1:13" ht="27" customHeight="1" thickBot="1">
      <c r="A507" s="133"/>
      <c r="B507" s="30"/>
      <c r="C507" s="30"/>
      <c r="D507" s="30"/>
      <c r="E507" s="59"/>
      <c r="F507" s="7">
        <f t="shared" si="127"/>
        <v>0</v>
      </c>
      <c r="G507" s="5"/>
      <c r="H507" s="81"/>
      <c r="I507" s="22"/>
      <c r="J507" s="26"/>
      <c r="K507" s="5"/>
      <c r="L507" s="5"/>
      <c r="M507" s="64"/>
    </row>
    <row r="508" spans="1:13" s="77" customFormat="1" ht="32.25" customHeight="1">
      <c r="A508" s="134">
        <v>3100</v>
      </c>
      <c r="B508" s="109" t="s">
        <v>7</v>
      </c>
      <c r="C508" s="109">
        <v>0</v>
      </c>
      <c r="D508" s="110">
        <v>0</v>
      </c>
      <c r="E508" s="60" t="s">
        <v>325</v>
      </c>
      <c r="F508" s="111">
        <f aca="true" t="shared" si="130" ref="F508:L508">SUM(F510)</f>
        <v>369226.1</v>
      </c>
      <c r="G508" s="111">
        <f t="shared" si="130"/>
        <v>369226.1</v>
      </c>
      <c r="H508" s="218">
        <f t="shared" si="130"/>
        <v>0</v>
      </c>
      <c r="I508" s="214">
        <f t="shared" si="130"/>
        <v>0</v>
      </c>
      <c r="J508" s="112">
        <f t="shared" si="130"/>
        <v>0</v>
      </c>
      <c r="K508" s="111">
        <f t="shared" si="130"/>
        <v>0</v>
      </c>
      <c r="L508" s="111">
        <f t="shared" si="130"/>
        <v>0</v>
      </c>
      <c r="M508" s="64"/>
    </row>
    <row r="509" spans="1:13" ht="11.25" customHeight="1">
      <c r="A509" s="127"/>
      <c r="B509" s="114"/>
      <c r="C509" s="125"/>
      <c r="D509" s="126"/>
      <c r="E509" s="51" t="s">
        <v>125</v>
      </c>
      <c r="F509" s="12"/>
      <c r="G509" s="12"/>
      <c r="H509" s="219"/>
      <c r="I509" s="215"/>
      <c r="J509" s="90"/>
      <c r="K509" s="12"/>
      <c r="L509" s="12"/>
      <c r="M509" s="64"/>
    </row>
    <row r="510" spans="1:13" ht="29.25" customHeight="1">
      <c r="A510" s="127">
        <v>3110</v>
      </c>
      <c r="B510" s="30" t="s">
        <v>7</v>
      </c>
      <c r="C510" s="30">
        <v>1</v>
      </c>
      <c r="D510" s="32">
        <v>0</v>
      </c>
      <c r="E510" s="55" t="s">
        <v>326</v>
      </c>
      <c r="F510" s="5">
        <f aca="true" t="shared" si="131" ref="F510:L510">SUM(F512)</f>
        <v>369226.1</v>
      </c>
      <c r="G510" s="5">
        <f t="shared" si="131"/>
        <v>369226.1</v>
      </c>
      <c r="H510" s="81">
        <f t="shared" si="131"/>
        <v>0</v>
      </c>
      <c r="I510" s="22">
        <f t="shared" si="131"/>
        <v>0</v>
      </c>
      <c r="J510" s="26">
        <f t="shared" si="131"/>
        <v>0</v>
      </c>
      <c r="K510" s="5">
        <f t="shared" si="131"/>
        <v>0</v>
      </c>
      <c r="L510" s="5">
        <f t="shared" si="131"/>
        <v>0</v>
      </c>
      <c r="M510" s="64"/>
    </row>
    <row r="511" spans="1:13" s="79" customFormat="1" ht="13.5" customHeight="1">
      <c r="A511" s="127"/>
      <c r="B511" s="114"/>
      <c r="C511" s="30"/>
      <c r="D511" s="32"/>
      <c r="E511" s="51" t="s">
        <v>126</v>
      </c>
      <c r="F511" s="5"/>
      <c r="G511" s="5"/>
      <c r="H511" s="81"/>
      <c r="I511" s="22"/>
      <c r="J511" s="26"/>
      <c r="K511" s="5"/>
      <c r="L511" s="5"/>
      <c r="M511" s="64"/>
    </row>
    <row r="512" spans="1:13" ht="27">
      <c r="A512" s="127">
        <v>3112</v>
      </c>
      <c r="B512" s="129" t="s">
        <v>7</v>
      </c>
      <c r="C512" s="129">
        <v>1</v>
      </c>
      <c r="D512" s="130">
        <v>2</v>
      </c>
      <c r="E512" s="61" t="s">
        <v>327</v>
      </c>
      <c r="F512" s="5">
        <f>SUM(G512:H512)</f>
        <v>369226.1</v>
      </c>
      <c r="G512" s="27">
        <f aca="true" t="shared" si="132" ref="G512:L512">G513</f>
        <v>369226.1</v>
      </c>
      <c r="H512" s="213">
        <f t="shared" si="132"/>
        <v>0</v>
      </c>
      <c r="I512" s="205">
        <f t="shared" si="132"/>
        <v>0</v>
      </c>
      <c r="J512" s="28">
        <f t="shared" si="132"/>
        <v>0</v>
      </c>
      <c r="K512" s="27">
        <f t="shared" si="132"/>
        <v>0</v>
      </c>
      <c r="L512" s="27">
        <f t="shared" si="132"/>
        <v>0</v>
      </c>
      <c r="M512" s="64"/>
    </row>
    <row r="513" spans="1:13" ht="17.25">
      <c r="A513" s="31"/>
      <c r="B513" s="30"/>
      <c r="C513" s="30"/>
      <c r="D513" s="30"/>
      <c r="E513" s="62">
        <v>4891</v>
      </c>
      <c r="F513" s="5">
        <f>G513</f>
        <v>369226.1</v>
      </c>
      <c r="G513" s="5">
        <v>369226.1</v>
      </c>
      <c r="H513" s="81"/>
      <c r="I513" s="22"/>
      <c r="J513" s="26"/>
      <c r="K513" s="5"/>
      <c r="L513" s="5"/>
      <c r="M513" s="64"/>
    </row>
    <row r="514" spans="1:13" ht="18" thickBot="1">
      <c r="A514" s="31"/>
      <c r="B514" s="30"/>
      <c r="C514" s="30"/>
      <c r="D514" s="30"/>
      <c r="E514" s="62"/>
      <c r="F514" s="7"/>
      <c r="G514" s="7"/>
      <c r="H514" s="81"/>
      <c r="I514" s="207"/>
      <c r="J514" s="26"/>
      <c r="K514" s="7"/>
      <c r="L514" s="7"/>
      <c r="M514" s="64"/>
    </row>
    <row r="515" spans="2:4" ht="17.25">
      <c r="B515" s="97"/>
      <c r="C515" s="98"/>
      <c r="D515" s="99"/>
    </row>
    <row r="516" spans="1:13" s="2" customFormat="1" ht="58.5" customHeight="1">
      <c r="A516" s="348" t="s">
        <v>328</v>
      </c>
      <c r="B516" s="348"/>
      <c r="C516" s="348"/>
      <c r="D516" s="348"/>
      <c r="E516" s="348"/>
      <c r="F516" s="348"/>
      <c r="G516" s="348"/>
      <c r="H516" s="348"/>
      <c r="I516" s="348"/>
      <c r="J516" s="348"/>
      <c r="K516" s="348"/>
      <c r="L516" s="348"/>
      <c r="M516" s="18"/>
    </row>
    <row r="517" spans="1:13" s="2" customFormat="1" ht="13.5">
      <c r="A517" s="337" t="s">
        <v>329</v>
      </c>
      <c r="B517" s="337"/>
      <c r="C517" s="337"/>
      <c r="D517" s="337"/>
      <c r="E517" s="337"/>
      <c r="F517" s="337"/>
      <c r="G517" s="337"/>
      <c r="H517" s="337"/>
      <c r="I517" s="337"/>
      <c r="J517" s="337"/>
      <c r="K517" s="337"/>
      <c r="L517" s="337"/>
      <c r="M517" s="18"/>
    </row>
    <row r="518" spans="2:4" ht="17.25">
      <c r="B518" s="101"/>
      <c r="C518" s="98"/>
      <c r="D518" s="99"/>
    </row>
    <row r="519" spans="2:5" ht="17.25">
      <c r="B519" s="101"/>
      <c r="C519" s="98"/>
      <c r="D519" s="99"/>
      <c r="E519" s="40"/>
    </row>
    <row r="520" spans="2:4" ht="17.25">
      <c r="B520" s="101"/>
      <c r="C520" s="102"/>
      <c r="D520" s="103"/>
    </row>
  </sheetData>
  <sheetProtection/>
  <protectedRanges>
    <protectedRange sqref="F1 G4:H4" name="Range25"/>
    <protectedRange sqref="F509:M509 G502:M507 G511:M512 G514:M514 M513 G513:H513 F501:M501" name="Range24"/>
    <protectedRange sqref="F476:M476 G486:M487 G477:M479 G482:M484 F481:M481" name="Range22"/>
    <protectedRange sqref="F429:M429 G424:M427 G433:M433 M431:M432 M435:M451 M453:M456 F435:L435 G436:L451 F453:L453 G454:L456 G430:M430" name="Range20"/>
    <protectedRange sqref="I384:M385 G380:H382 M387:M389 G385:H385 F384:H384 F379:H379 G389:L389 F387:L387 I379:M382" name="Range18"/>
    <protectedRange sqref="G322:H323 I321:M323 F321:H321 F327:M327 G329:M332 M328 F325:M325" name="Range16"/>
    <protectedRange sqref="G304:H307 F303:H303 F296:M296 G298:M301 I303:M307" name="Range14"/>
    <protectedRange sqref="G246:H246 I261:M262 G262:H262 F248:M248 F261:H261 F256:M256 F245:H245 F254:M254 G264:M264 G257:M259 G249:M252 I245:M246" name="Range12"/>
    <protectedRange sqref="G215:H215 F214:H214 G207:M212 F217:M217 I214:M215" name="Range10"/>
    <protectedRange sqref="G179:H181 M183:M194 F178:H178 F183:L183 I178:M181 G184:L194" name="Range8"/>
    <protectedRange sqref="G132:H132 G135:H135 G138:H138 I140:M141 G141:H141 I134:M135 I145:M146 I137:M138 G146:H146 F145:H145 F140:H140 F137:H137 F134:H134 F131:H131 F143:M143 I131:M132" name="Range6"/>
    <protectedRange sqref="G95:H95 I100:M103 G101:H103 G106:H106 G108:M109 I105:M106 G112 F111:H111 F105:H105 F100:H100 F96:H96 I95:M96 I111:L112 F98:M98 G94:M94 M111" name="Range4"/>
    <protectedRange sqref="G48:H49 F51:H51 F47:H47 A43:D43 N43:IV43 F15:M15 D17:D42 H52 I51:L52 G52:G67 H53:L67 F13:O13 N15:O17 M51:M67 I47:M49 G16:M45" name="Range2"/>
    <protectedRange sqref="G70:H70 I69:M70 G73:H73 I87:M88 I72:M73 F90:M90 G88:H88 G93:H93 F92:H92 F87:H87 F72:H72 F69:H69 I92:L93 F75:M75 G76:M85 G94:L94 M92" name="Range3"/>
    <protectedRange sqref="G115:H115 I119:M122 G120:H122 I127:M129 G125:H125 I124:M125 G128:H129 F127:H127 F124:H124 F119:H119 F114:H114 G112:M112 F117:M117 F131:M131 I114:M115" name="Range5"/>
    <protectedRange sqref="M166:M168 G169:M176 G166:L167 G147:M147 G149:M164" name="Range7"/>
    <protectedRange sqref="I199:M203 G197:H197 I205:M206 G200:H203 G206:H206 F205:H205 F199:H199 F196:H196 I196:M197" name="Range9"/>
    <protectedRange sqref="F230:M230 F219:M219 G241:M243 F240:M240 G221:M228 M235:M238 M220 F235:L235 G236:L238 G231:M233" name="Range11"/>
    <protectedRange sqref="G289:H289 F270:M270 F288:H288 F264:M264 I288:M289 G265:M268 G292:M294 F291:M291 G271:M286" name="Range13"/>
    <protectedRange sqref="I315:M316 G310:H313 I318:M319 G316:H316 G319:H319 F318:H318 F315:H315 F309:H309 I309:M313" name="Range15"/>
    <protectedRange sqref="F373:H373 M373:M377 G336:M345 I373:L374 G374:G377 H374 H375:L377 M335 M346:M349 G334:M334 G350:M371" name="Range17"/>
    <protectedRange sqref="F391:M391 F423:M423 G419:M421 G416:L418 M415:M418 F415:L415 M394 F393:M393 G395:M413" name="Range19"/>
    <protectedRange sqref="G459:H459 F476:M476 I473:M474 G470:H471 I469:M471 G474:H474 F473:H473 F469:H469 F458:H458 F467:M467 M461:M465 G465:L465 F461:L461 I458:M459" name="Range21"/>
    <protectedRange sqref="G490:H490 F492:M492 G498:H498 F499:H499 F497:H497 I497:M499 F489:H489 G493:M495 I489:M490" name="Range23"/>
    <protectedRange sqref="I513" name="Range24_1_1"/>
    <protectedRange sqref="J513" name="Range24_3_1"/>
    <protectedRange sqref="K513:L513" name="Range24_4_1"/>
  </protectedRanges>
  <mergeCells count="13">
    <mergeCell ref="F7:H7"/>
    <mergeCell ref="I8:L8"/>
    <mergeCell ref="G8:H8"/>
    <mergeCell ref="A517:L517"/>
    <mergeCell ref="E4:J4"/>
    <mergeCell ref="I7:L7"/>
    <mergeCell ref="E7:E9"/>
    <mergeCell ref="A7:A9"/>
    <mergeCell ref="F2:G2"/>
    <mergeCell ref="A516:L516"/>
    <mergeCell ref="B7:B9"/>
    <mergeCell ref="C7:C9"/>
    <mergeCell ref="D7:D9"/>
  </mergeCells>
  <printOptions/>
  <pageMargins left="0.15748031496062992" right="0.15748031496062992" top="0.2362204724409449" bottom="0.1968503937007874" header="0.1968503937007874" footer="0.1968503937007874"/>
  <pageSetup firstPageNumber="7" useFirstPageNumber="1" horizontalDpi="600" verticalDpi="600" orientation="portrait" paperSize="9" r:id="rId1"/>
  <ignoredErrors>
    <ignoredError sqref="B115:B116 B146:B148 B150:B151 C151:D151 B158:B160 B165 B167:B168 B173:B177 B179:B182 B184 B191:B195 B197:B198 B200:B204 B206:B213 B215:B216 B218 B220 B229 B231 B234 B239 B241 B244 B246:B247 B249 B253 B255 B257 B260 B262:B263 B265 B269 B271 B287 B289:B290 B292 B295 B297 B299:B302 B304:B308 B310:B314 B316:B317 B319:B320 B322:B324 B326 B328 B333 B335 B343 B346 B357 B360 B367:B368 B372 B377:B378 B380:B383 B385:B386 B390 B392 B394 B411 B414 B416 B419 B422 B424:B425 B428 B430 B433:B434 B451:B452 B457 B459:B460 B466 B468 B470:B472 B474:B475 B477 D477 B480 B482 B485 B487:B488 B490:B491 B493 B496 B498 B500 B502 B505 B508 B510 B512 B144 B141:B142 B138:B139 B135:B136 B132:B133 B128:B130 B125:B126 B120:B123 B118 B112:B113 B109:B110 B106:B107 B104 B99 B93:B97 B91 B88:B89 B86 B76 B73:B74 B70:B71 B68 B56 B48:D50 B44:D46 B16:D16 B14:D14 B12:D12 C52:D52 B436 B454 B462 B388 B374:B375 B52:B53 B236 B101" numberStoredAsText="1"/>
    <ignoredError sqref="G182" formula="1"/>
  </ignoredErrors>
</worksheet>
</file>

<file path=xl/worksheets/sheet4.xml><?xml version="1.0" encoding="utf-8"?>
<worksheet xmlns="http://schemas.openxmlformats.org/spreadsheetml/2006/main" xmlns:r="http://schemas.openxmlformats.org/officeDocument/2006/relationships">
  <dimension ref="A1:P233"/>
  <sheetViews>
    <sheetView zoomScalePageLayoutView="0" workbookViewId="0" topLeftCell="A1">
      <selection activeCell="K12" sqref="K12"/>
    </sheetView>
  </sheetViews>
  <sheetFormatPr defaultColWidth="9.140625" defaultRowHeight="12.75"/>
  <cols>
    <col min="1" max="1" width="5.140625" style="2" customWidth="1"/>
    <col min="2" max="2" width="49.00390625" style="2" customWidth="1"/>
    <col min="3" max="3" width="5.8515625" style="298" customWidth="1"/>
    <col min="4" max="4" width="12.7109375" style="298" customWidth="1"/>
    <col min="5" max="5" width="13.57421875" style="298" customWidth="1"/>
    <col min="6" max="6" width="14.8515625" style="298" customWidth="1"/>
    <col min="7" max="7" width="12.00390625" style="298" hidden="1" customWidth="1"/>
    <col min="8" max="8" width="12.57421875" style="2" hidden="1" customWidth="1"/>
    <col min="9" max="10" width="12.421875" style="2" hidden="1" customWidth="1"/>
    <col min="11" max="11" width="12.28125" style="2" customWidth="1"/>
    <col min="12" max="12" width="12.00390625" style="2" customWidth="1"/>
    <col min="13" max="16384" width="9.140625" style="2" customWidth="1"/>
  </cols>
  <sheetData>
    <row r="1" spans="1:12" s="227" customFormat="1" ht="13.5">
      <c r="A1" s="225"/>
      <c r="B1" s="226"/>
      <c r="C1" s="226"/>
      <c r="D1" s="226"/>
      <c r="E1" s="226"/>
      <c r="F1" s="226"/>
      <c r="G1" s="226"/>
      <c r="H1" s="226"/>
      <c r="I1" s="226"/>
      <c r="J1" s="226"/>
      <c r="K1" s="226"/>
      <c r="L1" s="226"/>
    </row>
    <row r="2" spans="1:12" s="227" customFormat="1" ht="13.5" customHeight="1">
      <c r="A2" s="14"/>
      <c r="B2" s="226"/>
      <c r="C2" s="226"/>
      <c r="D2" s="226"/>
      <c r="E2" s="226"/>
      <c r="F2" s="226"/>
      <c r="G2" s="226"/>
      <c r="H2" s="14"/>
      <c r="I2" s="14"/>
      <c r="J2" s="14"/>
      <c r="K2" s="14"/>
      <c r="L2" s="228"/>
    </row>
    <row r="3" spans="1:12" s="229" customFormat="1" ht="17.25">
      <c r="A3" s="34"/>
      <c r="B3" s="347" t="s">
        <v>433</v>
      </c>
      <c r="C3" s="347"/>
      <c r="D3" s="226"/>
      <c r="E3" s="226"/>
      <c r="F3" s="226"/>
      <c r="G3" s="226"/>
      <c r="H3" s="34"/>
      <c r="I3" s="34"/>
      <c r="J3" s="34"/>
      <c r="K3" s="34"/>
      <c r="L3" s="34"/>
    </row>
    <row r="4" spans="1:13" s="229" customFormat="1" ht="14.25">
      <c r="A4" s="33" t="s">
        <v>434</v>
      </c>
      <c r="B4" s="33"/>
      <c r="C4" s="33"/>
      <c r="D4" s="33"/>
      <c r="E4" s="33"/>
      <c r="F4" s="33"/>
      <c r="G4" s="33"/>
      <c r="H4" s="33"/>
      <c r="I4" s="33"/>
      <c r="J4" s="33"/>
      <c r="K4" s="33"/>
      <c r="L4" s="33"/>
      <c r="M4" s="230"/>
    </row>
    <row r="5" spans="1:13" s="229" customFormat="1" ht="15" customHeight="1">
      <c r="A5" s="231"/>
      <c r="B5" s="226"/>
      <c r="C5" s="226"/>
      <c r="D5" s="226"/>
      <c r="E5" s="226"/>
      <c r="F5" s="226"/>
      <c r="G5" s="226"/>
      <c r="H5" s="231"/>
      <c r="I5" s="231"/>
      <c r="J5" s="231"/>
      <c r="K5" s="231"/>
      <c r="L5" s="231"/>
      <c r="M5" s="232"/>
    </row>
    <row r="6" spans="1:13" s="229" customFormat="1" ht="15" customHeight="1">
      <c r="A6" s="231"/>
      <c r="B6" s="226"/>
      <c r="C6" s="226"/>
      <c r="D6" s="226"/>
      <c r="E6" s="226"/>
      <c r="F6" s="226"/>
      <c r="G6" s="226"/>
      <c r="H6" s="231"/>
      <c r="I6" s="231"/>
      <c r="J6" s="231"/>
      <c r="K6" s="231"/>
      <c r="L6" s="231"/>
      <c r="M6" s="232"/>
    </row>
    <row r="7" spans="1:12" ht="18" thickBot="1">
      <c r="A7" s="233"/>
      <c r="B7" s="226"/>
      <c r="C7" s="226"/>
      <c r="D7" s="226"/>
      <c r="E7" s="226"/>
      <c r="F7" s="226"/>
      <c r="G7" s="226"/>
      <c r="H7" s="18"/>
      <c r="I7" s="18"/>
      <c r="J7" s="18"/>
      <c r="K7" s="234"/>
      <c r="L7" s="234"/>
    </row>
    <row r="8" spans="1:13" ht="13.5" customHeight="1" thickBot="1">
      <c r="A8" s="361" t="s">
        <v>435</v>
      </c>
      <c r="B8" s="363" t="s">
        <v>436</v>
      </c>
      <c r="C8" s="365"/>
      <c r="D8" s="324" t="s">
        <v>127</v>
      </c>
      <c r="E8" s="325"/>
      <c r="F8" s="367"/>
      <c r="G8" s="325" t="s">
        <v>131</v>
      </c>
      <c r="H8" s="325"/>
      <c r="I8" s="325"/>
      <c r="J8" s="367"/>
      <c r="K8" s="21"/>
      <c r="L8" s="21"/>
      <c r="M8" s="21"/>
    </row>
    <row r="9" spans="1:13" ht="30" customHeight="1" thickBot="1">
      <c r="A9" s="362"/>
      <c r="B9" s="364"/>
      <c r="C9" s="366"/>
      <c r="D9" s="344" t="s">
        <v>128</v>
      </c>
      <c r="E9" s="368" t="s">
        <v>125</v>
      </c>
      <c r="F9" s="358"/>
      <c r="G9" s="369" t="s">
        <v>133</v>
      </c>
      <c r="H9" s="369"/>
      <c r="I9" s="369"/>
      <c r="J9" s="370"/>
      <c r="K9" s="21"/>
      <c r="L9" s="21"/>
      <c r="M9" s="21"/>
    </row>
    <row r="10" spans="1:13" ht="29.25" thickBot="1">
      <c r="A10" s="236"/>
      <c r="B10" s="235" t="s">
        <v>437</v>
      </c>
      <c r="C10" s="237" t="s">
        <v>438</v>
      </c>
      <c r="D10" s="346"/>
      <c r="E10" s="238" t="s">
        <v>129</v>
      </c>
      <c r="F10" s="302" t="s">
        <v>130</v>
      </c>
      <c r="G10" s="223">
        <v>1</v>
      </c>
      <c r="H10" s="17">
        <v>2</v>
      </c>
      <c r="I10" s="17">
        <v>3</v>
      </c>
      <c r="J10" s="17">
        <v>4</v>
      </c>
      <c r="K10" s="21"/>
      <c r="L10" s="21"/>
      <c r="M10" s="21"/>
    </row>
    <row r="11" spans="1:13" ht="14.25">
      <c r="A11" s="239">
        <v>1</v>
      </c>
      <c r="B11" s="239">
        <v>2</v>
      </c>
      <c r="C11" s="240" t="s">
        <v>41</v>
      </c>
      <c r="D11" s="300">
        <v>4</v>
      </c>
      <c r="E11" s="301">
        <v>5</v>
      </c>
      <c r="F11" s="299">
        <v>6</v>
      </c>
      <c r="G11" s="241">
        <v>7</v>
      </c>
      <c r="H11" s="31">
        <v>8</v>
      </c>
      <c r="I11" s="17">
        <v>9</v>
      </c>
      <c r="J11" s="31">
        <v>10</v>
      </c>
      <c r="K11" s="21"/>
      <c r="L11" s="21"/>
      <c r="M11" s="21"/>
    </row>
    <row r="12" spans="1:13" ht="36.75" customHeight="1">
      <c r="A12" s="242">
        <v>4000</v>
      </c>
      <c r="B12" s="243" t="s">
        <v>439</v>
      </c>
      <c r="C12" s="244"/>
      <c r="D12" s="245">
        <f aca="true" t="shared" si="0" ref="D12:J12">SUM(D14,D175,D210)</f>
        <v>2270268.5</v>
      </c>
      <c r="E12" s="246">
        <f t="shared" si="0"/>
        <v>2270268.5</v>
      </c>
      <c r="F12" s="247">
        <f t="shared" si="0"/>
        <v>0</v>
      </c>
      <c r="G12" s="248">
        <f t="shared" si="0"/>
        <v>0</v>
      </c>
      <c r="H12" s="249">
        <f t="shared" si="0"/>
        <v>0</v>
      </c>
      <c r="I12" s="249">
        <f t="shared" si="0"/>
        <v>0</v>
      </c>
      <c r="J12" s="249">
        <f t="shared" si="0"/>
        <v>0</v>
      </c>
      <c r="K12" s="21"/>
      <c r="L12" s="21"/>
      <c r="M12" s="21"/>
    </row>
    <row r="13" spans="1:13" ht="14.25">
      <c r="A13" s="242"/>
      <c r="B13" s="250" t="s">
        <v>440</v>
      </c>
      <c r="C13" s="244"/>
      <c r="D13" s="251"/>
      <c r="E13" s="5"/>
      <c r="F13" s="22"/>
      <c r="G13" s="6"/>
      <c r="H13" s="23"/>
      <c r="I13" s="23"/>
      <c r="J13" s="23"/>
      <c r="K13" s="21"/>
      <c r="L13" s="252"/>
      <c r="M13" s="21"/>
    </row>
    <row r="14" spans="1:13" ht="42" customHeight="1">
      <c r="A14" s="242">
        <v>4050</v>
      </c>
      <c r="B14" s="253" t="s">
        <v>441</v>
      </c>
      <c r="C14" s="32" t="s">
        <v>442</v>
      </c>
      <c r="D14" s="251">
        <f aca="true" t="shared" si="1" ref="D14:J14">SUM(D16,D29,D72,D87,D97,D131,D146)</f>
        <v>2270268.5</v>
      </c>
      <c r="E14" s="5">
        <f t="shared" si="1"/>
        <v>2270268.5</v>
      </c>
      <c r="F14" s="22">
        <f t="shared" si="1"/>
        <v>0</v>
      </c>
      <c r="G14" s="6">
        <f t="shared" si="1"/>
        <v>0</v>
      </c>
      <c r="H14" s="23">
        <f t="shared" si="1"/>
        <v>0</v>
      </c>
      <c r="I14" s="23">
        <f t="shared" si="1"/>
        <v>0</v>
      </c>
      <c r="J14" s="23">
        <f t="shared" si="1"/>
        <v>0</v>
      </c>
      <c r="K14" s="21"/>
      <c r="L14" s="252"/>
      <c r="M14" s="21"/>
    </row>
    <row r="15" spans="1:15" ht="14.25">
      <c r="A15" s="242"/>
      <c r="B15" s="250" t="s">
        <v>440</v>
      </c>
      <c r="C15" s="244"/>
      <c r="D15" s="251"/>
      <c r="E15" s="5"/>
      <c r="F15" s="22"/>
      <c r="G15" s="6"/>
      <c r="H15" s="23"/>
      <c r="I15" s="23"/>
      <c r="J15" s="23"/>
      <c r="K15" s="21"/>
      <c r="L15" s="252"/>
      <c r="M15" s="252"/>
      <c r="N15" s="252"/>
      <c r="O15" s="252"/>
    </row>
    <row r="16" spans="1:15" ht="30.75" customHeight="1">
      <c r="A16" s="242">
        <v>4100</v>
      </c>
      <c r="B16" s="19" t="s">
        <v>443</v>
      </c>
      <c r="C16" s="254" t="s">
        <v>442</v>
      </c>
      <c r="D16" s="251">
        <f>SUM(D18,D23,D26)</f>
        <v>468998</v>
      </c>
      <c r="E16" s="5">
        <f>SUM(E18,E23,E26)</f>
        <v>468998</v>
      </c>
      <c r="F16" s="22" t="s">
        <v>17</v>
      </c>
      <c r="G16" s="6">
        <f>SUM(G18,G23,G26)</f>
        <v>0</v>
      </c>
      <c r="H16" s="23">
        <f>SUM(H18,H23,H26)</f>
        <v>0</v>
      </c>
      <c r="I16" s="23">
        <f>SUM(I18,I23,I26)</f>
        <v>0</v>
      </c>
      <c r="J16" s="23">
        <f>SUM(J18,J23,J26)</f>
        <v>0</v>
      </c>
      <c r="K16" s="21"/>
      <c r="L16" s="252"/>
      <c r="M16" s="252"/>
      <c r="N16" s="252"/>
      <c r="O16" s="252"/>
    </row>
    <row r="17" spans="1:15" ht="14.25">
      <c r="A17" s="242"/>
      <c r="B17" s="250" t="s">
        <v>440</v>
      </c>
      <c r="C17" s="244"/>
      <c r="D17" s="251"/>
      <c r="E17" s="5"/>
      <c r="F17" s="22"/>
      <c r="G17" s="6"/>
      <c r="H17" s="23"/>
      <c r="I17" s="23"/>
      <c r="J17" s="23"/>
      <c r="K17" s="21"/>
      <c r="L17" s="252"/>
      <c r="M17" s="252"/>
      <c r="N17" s="252"/>
      <c r="O17" s="252"/>
    </row>
    <row r="18" spans="1:16" ht="28.5">
      <c r="A18" s="242">
        <v>4110</v>
      </c>
      <c r="B18" s="255" t="s">
        <v>444</v>
      </c>
      <c r="C18" s="254" t="s">
        <v>442</v>
      </c>
      <c r="D18" s="251">
        <f>SUM(D20:D22)</f>
        <v>468998</v>
      </c>
      <c r="E18" s="5">
        <f>SUM(E20:E22)</f>
        <v>468998</v>
      </c>
      <c r="F18" s="24" t="s">
        <v>16</v>
      </c>
      <c r="G18" s="6">
        <f>SUM(G20:G22)</f>
        <v>0</v>
      </c>
      <c r="H18" s="23">
        <f>SUM(H20:H22)</f>
        <v>0</v>
      </c>
      <c r="I18" s="23">
        <f>SUM(I20:I22)</f>
        <v>0</v>
      </c>
      <c r="J18" s="23">
        <f>SUM(J20:J22)</f>
        <v>0</v>
      </c>
      <c r="K18" s="21"/>
      <c r="L18" s="252"/>
      <c r="M18" s="252"/>
      <c r="N18" s="252"/>
      <c r="O18" s="25"/>
      <c r="P18" s="256"/>
    </row>
    <row r="19" spans="1:13" ht="14.25">
      <c r="A19" s="242"/>
      <c r="B19" s="250" t="s">
        <v>126</v>
      </c>
      <c r="C19" s="254"/>
      <c r="D19" s="251"/>
      <c r="E19" s="5"/>
      <c r="F19" s="24"/>
      <c r="G19" s="6"/>
      <c r="H19" s="23"/>
      <c r="I19" s="23"/>
      <c r="J19" s="23"/>
      <c r="K19" s="21"/>
      <c r="L19" s="252"/>
      <c r="M19" s="21"/>
    </row>
    <row r="20" spans="1:13" ht="28.5">
      <c r="A20" s="242">
        <v>4111</v>
      </c>
      <c r="B20" s="257" t="s">
        <v>445</v>
      </c>
      <c r="C20" s="258" t="s">
        <v>446</v>
      </c>
      <c r="D20" s="251">
        <f>SUM(E20:F20)</f>
        <v>418998</v>
      </c>
      <c r="E20" s="5">
        <v>418998</v>
      </c>
      <c r="F20" s="24" t="s">
        <v>16</v>
      </c>
      <c r="G20" s="6"/>
      <c r="H20" s="23"/>
      <c r="I20" s="23"/>
      <c r="J20" s="23"/>
      <c r="K20" s="259"/>
      <c r="L20" s="252"/>
      <c r="M20" s="21"/>
    </row>
    <row r="21" spans="1:13" ht="28.5">
      <c r="A21" s="242">
        <v>4112</v>
      </c>
      <c r="B21" s="257" t="s">
        <v>447</v>
      </c>
      <c r="C21" s="258" t="s">
        <v>448</v>
      </c>
      <c r="D21" s="251">
        <f>SUM(E21:F21)</f>
        <v>50000</v>
      </c>
      <c r="E21" s="5">
        <v>50000</v>
      </c>
      <c r="F21" s="24" t="s">
        <v>16</v>
      </c>
      <c r="G21" s="5"/>
      <c r="H21" s="26"/>
      <c r="I21" s="5"/>
      <c r="J21" s="5"/>
      <c r="K21" s="259"/>
      <c r="L21" s="252"/>
      <c r="M21" s="21"/>
    </row>
    <row r="22" spans="1:13" ht="14.25">
      <c r="A22" s="242">
        <v>4114</v>
      </c>
      <c r="B22" s="257" t="s">
        <v>449</v>
      </c>
      <c r="C22" s="258" t="s">
        <v>450</v>
      </c>
      <c r="D22" s="251">
        <f>SUM(E22:F22)</f>
        <v>0</v>
      </c>
      <c r="E22" s="5">
        <v>0</v>
      </c>
      <c r="F22" s="24" t="s">
        <v>16</v>
      </c>
      <c r="G22" s="6"/>
      <c r="H22" s="23"/>
      <c r="I22" s="23"/>
      <c r="J22" s="23"/>
      <c r="K22" s="259"/>
      <c r="L22" s="252"/>
      <c r="M22" s="21"/>
    </row>
    <row r="23" spans="1:13" ht="28.5">
      <c r="A23" s="242">
        <v>4120</v>
      </c>
      <c r="B23" s="260" t="s">
        <v>451</v>
      </c>
      <c r="C23" s="254" t="s">
        <v>442</v>
      </c>
      <c r="D23" s="251">
        <f>SUM(D25)</f>
        <v>0</v>
      </c>
      <c r="E23" s="5">
        <f>SUM(E25)</f>
        <v>0</v>
      </c>
      <c r="F23" s="24" t="s">
        <v>16</v>
      </c>
      <c r="G23" s="6">
        <f>SUM(G25)</f>
        <v>0</v>
      </c>
      <c r="H23" s="23">
        <f>SUM(H25)</f>
        <v>0</v>
      </c>
      <c r="I23" s="23">
        <f>SUM(I25)</f>
        <v>0</v>
      </c>
      <c r="J23" s="23">
        <f>SUM(J25)</f>
        <v>0</v>
      </c>
      <c r="K23" s="259"/>
      <c r="L23" s="252"/>
      <c r="M23" s="21"/>
    </row>
    <row r="24" spans="1:13" ht="14.25">
      <c r="A24" s="242"/>
      <c r="B24" s="250" t="s">
        <v>126</v>
      </c>
      <c r="C24" s="254"/>
      <c r="D24" s="251"/>
      <c r="E24" s="5"/>
      <c r="F24" s="24"/>
      <c r="G24" s="6"/>
      <c r="H24" s="23"/>
      <c r="I24" s="23"/>
      <c r="J24" s="23"/>
      <c r="K24" s="259"/>
      <c r="L24" s="252"/>
      <c r="M24" s="21"/>
    </row>
    <row r="25" spans="1:13" ht="13.5" customHeight="1">
      <c r="A25" s="242">
        <v>4121</v>
      </c>
      <c r="B25" s="257" t="s">
        <v>452</v>
      </c>
      <c r="C25" s="258" t="s">
        <v>453</v>
      </c>
      <c r="D25" s="251">
        <f>SUM(E25:F25)</f>
        <v>0</v>
      </c>
      <c r="E25" s="5"/>
      <c r="F25" s="24" t="s">
        <v>16</v>
      </c>
      <c r="G25" s="6"/>
      <c r="H25" s="23"/>
      <c r="I25" s="23"/>
      <c r="J25" s="23"/>
      <c r="K25" s="259"/>
      <c r="L25" s="252"/>
      <c r="M25" s="21"/>
    </row>
    <row r="26" spans="1:13" ht="25.5" customHeight="1">
      <c r="A26" s="242">
        <v>4130</v>
      </c>
      <c r="B26" s="260" t="s">
        <v>454</v>
      </c>
      <c r="C26" s="254" t="s">
        <v>442</v>
      </c>
      <c r="D26" s="251">
        <f>SUM(D28)</f>
        <v>0</v>
      </c>
      <c r="E26" s="5">
        <f>SUM(E28)</f>
        <v>0</v>
      </c>
      <c r="F26" s="22" t="s">
        <v>17</v>
      </c>
      <c r="G26" s="6">
        <f>SUM(G28)</f>
        <v>0</v>
      </c>
      <c r="H26" s="23">
        <f>SUM(H28)</f>
        <v>0</v>
      </c>
      <c r="I26" s="23">
        <f>SUM(I28)</f>
        <v>0</v>
      </c>
      <c r="J26" s="23">
        <f>SUM(J28)</f>
        <v>0</v>
      </c>
      <c r="K26" s="259"/>
      <c r="L26" s="252"/>
      <c r="M26" s="21"/>
    </row>
    <row r="27" spans="1:13" ht="14.25">
      <c r="A27" s="242"/>
      <c r="B27" s="250" t="s">
        <v>126</v>
      </c>
      <c r="C27" s="254"/>
      <c r="D27" s="251"/>
      <c r="E27" s="5"/>
      <c r="F27" s="24"/>
      <c r="G27" s="6"/>
      <c r="H27" s="23"/>
      <c r="I27" s="23"/>
      <c r="J27" s="23"/>
      <c r="K27" s="259"/>
      <c r="L27" s="252"/>
      <c r="M27" s="21"/>
    </row>
    <row r="28" spans="1:13" ht="13.5" customHeight="1">
      <c r="A28" s="242">
        <v>4131</v>
      </c>
      <c r="B28" s="260" t="s">
        <v>455</v>
      </c>
      <c r="C28" s="258" t="s">
        <v>456</v>
      </c>
      <c r="D28" s="251">
        <f>SUM(E28:F28)</f>
        <v>0</v>
      </c>
      <c r="E28" s="5"/>
      <c r="F28" s="24" t="s">
        <v>17</v>
      </c>
      <c r="G28" s="6"/>
      <c r="H28" s="23"/>
      <c r="I28" s="23"/>
      <c r="J28" s="23"/>
      <c r="K28" s="259"/>
      <c r="L28" s="252"/>
      <c r="M28" s="21"/>
    </row>
    <row r="29" spans="1:13" ht="48" customHeight="1">
      <c r="A29" s="242">
        <v>4200</v>
      </c>
      <c r="B29" s="257" t="s">
        <v>457</v>
      </c>
      <c r="C29" s="254" t="s">
        <v>442</v>
      </c>
      <c r="D29" s="251">
        <f>SUM(D31,D40,D45,D55,D58,D62)</f>
        <v>439359</v>
      </c>
      <c r="E29" s="5">
        <f>SUM(E31,E40,E45,E55,E58,E62)</f>
        <v>439359</v>
      </c>
      <c r="F29" s="24" t="s">
        <v>16</v>
      </c>
      <c r="G29" s="6">
        <f>SUM(G31,G40,G45,G55,G58,G62)</f>
        <v>0</v>
      </c>
      <c r="H29" s="23">
        <f>SUM(H31,H40,H45,H55,H58,H62)</f>
        <v>0</v>
      </c>
      <c r="I29" s="23">
        <f>SUM(I31,I40,I45,I55,I58,I62)</f>
        <v>0</v>
      </c>
      <c r="J29" s="23">
        <f>SUM(J31,J40,J45,J55,J58,J62)</f>
        <v>0</v>
      </c>
      <c r="K29" s="259"/>
      <c r="L29" s="252"/>
      <c r="M29" s="21"/>
    </row>
    <row r="30" spans="1:13" ht="14.25">
      <c r="A30" s="242"/>
      <c r="B30" s="250" t="s">
        <v>440</v>
      </c>
      <c r="C30" s="244"/>
      <c r="D30" s="251"/>
      <c r="E30" s="5"/>
      <c r="F30" s="22"/>
      <c r="G30" s="6"/>
      <c r="H30" s="23"/>
      <c r="I30" s="23"/>
      <c r="J30" s="23"/>
      <c r="K30" s="259"/>
      <c r="L30" s="252"/>
      <c r="M30" s="21"/>
    </row>
    <row r="31" spans="1:13" ht="42.75">
      <c r="A31" s="242">
        <v>4210</v>
      </c>
      <c r="B31" s="260" t="s">
        <v>458</v>
      </c>
      <c r="C31" s="254" t="s">
        <v>442</v>
      </c>
      <c r="D31" s="251">
        <f>SUM(D33:D39)</f>
        <v>138190</v>
      </c>
      <c r="E31" s="5">
        <f>SUM(E33:E39)</f>
        <v>138190</v>
      </c>
      <c r="F31" s="24" t="s">
        <v>16</v>
      </c>
      <c r="G31" s="6">
        <f>SUM(G33:G39)</f>
        <v>0</v>
      </c>
      <c r="H31" s="23">
        <f>SUM(H33:H39)</f>
        <v>0</v>
      </c>
      <c r="I31" s="23">
        <f>SUM(I33:I39)</f>
        <v>0</v>
      </c>
      <c r="J31" s="23">
        <f>SUM(J33:J39)</f>
        <v>0</v>
      </c>
      <c r="K31" s="259"/>
      <c r="L31" s="252"/>
      <c r="M31" s="21"/>
    </row>
    <row r="32" spans="1:13" ht="14.25">
      <c r="A32" s="242"/>
      <c r="B32" s="250" t="s">
        <v>126</v>
      </c>
      <c r="C32" s="254"/>
      <c r="D32" s="251"/>
      <c r="E32" s="5"/>
      <c r="F32" s="24"/>
      <c r="G32" s="6"/>
      <c r="H32" s="23"/>
      <c r="I32" s="23"/>
      <c r="J32" s="23"/>
      <c r="K32" s="259"/>
      <c r="L32" s="252"/>
      <c r="M32" s="21"/>
    </row>
    <row r="33" spans="1:13" ht="28.5">
      <c r="A33" s="242">
        <v>4211</v>
      </c>
      <c r="B33" s="257" t="s">
        <v>459</v>
      </c>
      <c r="C33" s="258" t="s">
        <v>460</v>
      </c>
      <c r="D33" s="251">
        <f aca="true" t="shared" si="2" ref="D33:D39">SUM(E33:F33)</f>
        <v>0</v>
      </c>
      <c r="E33" s="5">
        <v>0</v>
      </c>
      <c r="F33" s="24" t="s">
        <v>16</v>
      </c>
      <c r="G33" s="6"/>
      <c r="H33" s="23"/>
      <c r="I33" s="23"/>
      <c r="J33" s="23"/>
      <c r="K33" s="259"/>
      <c r="L33" s="252"/>
      <c r="M33" s="21"/>
    </row>
    <row r="34" spans="1:13" ht="14.25">
      <c r="A34" s="242">
        <v>4212</v>
      </c>
      <c r="B34" s="260" t="s">
        <v>461</v>
      </c>
      <c r="C34" s="258" t="s">
        <v>462</v>
      </c>
      <c r="D34" s="251">
        <f t="shared" si="2"/>
        <v>50000</v>
      </c>
      <c r="E34" s="5">
        <v>50000</v>
      </c>
      <c r="F34" s="24" t="s">
        <v>16</v>
      </c>
      <c r="G34" s="6"/>
      <c r="H34" s="23"/>
      <c r="I34" s="23"/>
      <c r="J34" s="23"/>
      <c r="K34" s="259"/>
      <c r="L34" s="252"/>
      <c r="M34" s="21"/>
    </row>
    <row r="35" spans="1:13" ht="14.25">
      <c r="A35" s="242">
        <v>4213</v>
      </c>
      <c r="B35" s="257" t="s">
        <v>463</v>
      </c>
      <c r="C35" s="258" t="s">
        <v>464</v>
      </c>
      <c r="D35" s="251">
        <f t="shared" si="2"/>
        <v>85600</v>
      </c>
      <c r="E35" s="5">
        <v>85600</v>
      </c>
      <c r="F35" s="24" t="s">
        <v>16</v>
      </c>
      <c r="G35" s="6"/>
      <c r="H35" s="23"/>
      <c r="I35" s="23"/>
      <c r="J35" s="23"/>
      <c r="K35" s="259"/>
      <c r="L35" s="252"/>
      <c r="M35" s="21"/>
    </row>
    <row r="36" spans="1:13" ht="14.25">
      <c r="A36" s="242">
        <v>4214</v>
      </c>
      <c r="B36" s="257" t="s">
        <v>465</v>
      </c>
      <c r="C36" s="258" t="s">
        <v>466</v>
      </c>
      <c r="D36" s="251">
        <f t="shared" si="2"/>
        <v>2190</v>
      </c>
      <c r="E36" s="5">
        <v>2190</v>
      </c>
      <c r="F36" s="24" t="s">
        <v>16</v>
      </c>
      <c r="G36" s="5"/>
      <c r="H36" s="26"/>
      <c r="I36" s="5"/>
      <c r="J36" s="5"/>
      <c r="K36" s="259"/>
      <c r="L36" s="252"/>
      <c r="M36" s="21"/>
    </row>
    <row r="37" spans="1:13" ht="14.25">
      <c r="A37" s="242">
        <v>4215</v>
      </c>
      <c r="B37" s="257" t="s">
        <v>467</v>
      </c>
      <c r="C37" s="258" t="s">
        <v>468</v>
      </c>
      <c r="D37" s="251">
        <f t="shared" si="2"/>
        <v>400</v>
      </c>
      <c r="E37" s="5">
        <v>400</v>
      </c>
      <c r="F37" s="24" t="s">
        <v>16</v>
      </c>
      <c r="G37" s="5"/>
      <c r="H37" s="26"/>
      <c r="I37" s="5"/>
      <c r="J37" s="5"/>
      <c r="K37" s="259"/>
      <c r="L37" s="252"/>
      <c r="M37" s="21"/>
    </row>
    <row r="38" spans="1:13" ht="17.25" customHeight="1">
      <c r="A38" s="242">
        <v>4216</v>
      </c>
      <c r="B38" s="257" t="s">
        <v>469</v>
      </c>
      <c r="C38" s="258" t="s">
        <v>470</v>
      </c>
      <c r="D38" s="251">
        <f t="shared" si="2"/>
        <v>0</v>
      </c>
      <c r="E38" s="5"/>
      <c r="F38" s="24" t="s">
        <v>16</v>
      </c>
      <c r="G38" s="6"/>
      <c r="H38" s="23"/>
      <c r="I38" s="23"/>
      <c r="J38" s="23"/>
      <c r="K38" s="259"/>
      <c r="L38" s="252"/>
      <c r="M38" s="21"/>
    </row>
    <row r="39" spans="1:13" ht="14.25">
      <c r="A39" s="242">
        <v>4217</v>
      </c>
      <c r="B39" s="257" t="s">
        <v>471</v>
      </c>
      <c r="C39" s="258" t="s">
        <v>472</v>
      </c>
      <c r="D39" s="251">
        <f t="shared" si="2"/>
        <v>0</v>
      </c>
      <c r="E39" s="5"/>
      <c r="F39" s="24" t="s">
        <v>16</v>
      </c>
      <c r="G39" s="6"/>
      <c r="H39" s="23"/>
      <c r="I39" s="23"/>
      <c r="J39" s="23"/>
      <c r="K39" s="259"/>
      <c r="L39" s="252"/>
      <c r="M39" s="21"/>
    </row>
    <row r="40" spans="1:13" ht="42.75">
      <c r="A40" s="242">
        <v>4220</v>
      </c>
      <c r="B40" s="260" t="s">
        <v>473</v>
      </c>
      <c r="C40" s="254" t="s">
        <v>442</v>
      </c>
      <c r="D40" s="251">
        <f>SUM(D42:D44)</f>
        <v>13050</v>
      </c>
      <c r="E40" s="5">
        <f>SUM(E42:E44)</f>
        <v>13050</v>
      </c>
      <c r="F40" s="24" t="s">
        <v>16</v>
      </c>
      <c r="G40" s="6">
        <f>SUM(G42:G44)</f>
        <v>0</v>
      </c>
      <c r="H40" s="23">
        <f>SUM(H42:H44)</f>
        <v>0</v>
      </c>
      <c r="I40" s="23">
        <f>SUM(I42:I44)</f>
        <v>0</v>
      </c>
      <c r="J40" s="23">
        <f>SUM(J42:J44)</f>
        <v>0</v>
      </c>
      <c r="K40" s="259"/>
      <c r="L40" s="252"/>
      <c r="M40" s="21"/>
    </row>
    <row r="41" spans="1:13" ht="14.25">
      <c r="A41" s="242"/>
      <c r="B41" s="250" t="s">
        <v>126</v>
      </c>
      <c r="C41" s="254"/>
      <c r="D41" s="251"/>
      <c r="E41" s="5"/>
      <c r="F41" s="24"/>
      <c r="G41" s="6"/>
      <c r="H41" s="23"/>
      <c r="I41" s="23"/>
      <c r="J41" s="23"/>
      <c r="K41" s="259"/>
      <c r="L41" s="252"/>
      <c r="M41" s="21"/>
    </row>
    <row r="42" spans="1:13" ht="14.25">
      <c r="A42" s="242">
        <v>4221</v>
      </c>
      <c r="B42" s="257" t="s">
        <v>474</v>
      </c>
      <c r="C42" s="261">
        <v>4221</v>
      </c>
      <c r="D42" s="251">
        <f>SUM(E42:F42)</f>
        <v>6050</v>
      </c>
      <c r="E42" s="5">
        <v>6050</v>
      </c>
      <c r="F42" s="24" t="s">
        <v>16</v>
      </c>
      <c r="G42" s="5"/>
      <c r="H42" s="26"/>
      <c r="I42" s="5"/>
      <c r="J42" s="5"/>
      <c r="K42" s="259"/>
      <c r="L42" s="252"/>
      <c r="M42" s="21"/>
    </row>
    <row r="43" spans="1:13" ht="14.25">
      <c r="A43" s="242">
        <v>4222</v>
      </c>
      <c r="B43" s="257" t="s">
        <v>475</v>
      </c>
      <c r="C43" s="258" t="s">
        <v>476</v>
      </c>
      <c r="D43" s="251">
        <f>SUM(E43:F43)</f>
        <v>7000</v>
      </c>
      <c r="E43" s="5">
        <v>7000</v>
      </c>
      <c r="F43" s="24" t="s">
        <v>16</v>
      </c>
      <c r="G43" s="5"/>
      <c r="H43" s="26"/>
      <c r="I43" s="5"/>
      <c r="J43" s="5"/>
      <c r="K43" s="259"/>
      <c r="L43" s="252"/>
      <c r="M43" s="21"/>
    </row>
    <row r="44" spans="1:13" ht="14.25">
      <c r="A44" s="242">
        <v>4223</v>
      </c>
      <c r="B44" s="257" t="s">
        <v>477</v>
      </c>
      <c r="C44" s="258" t="s">
        <v>478</v>
      </c>
      <c r="D44" s="251">
        <f>SUM(E44:F44)</f>
        <v>0</v>
      </c>
      <c r="E44" s="5"/>
      <c r="F44" s="24" t="s">
        <v>16</v>
      </c>
      <c r="G44" s="6"/>
      <c r="H44" s="23"/>
      <c r="I44" s="23"/>
      <c r="J44" s="23"/>
      <c r="K44" s="259"/>
      <c r="L44" s="252"/>
      <c r="M44" s="21"/>
    </row>
    <row r="45" spans="1:13" ht="57">
      <c r="A45" s="242">
        <v>4230</v>
      </c>
      <c r="B45" s="260" t="s">
        <v>479</v>
      </c>
      <c r="C45" s="254" t="s">
        <v>442</v>
      </c>
      <c r="D45" s="251">
        <f>SUM(D47:D54)</f>
        <v>64554</v>
      </c>
      <c r="E45" s="5">
        <f>SUM(E47:E54)</f>
        <v>64554</v>
      </c>
      <c r="F45" s="24" t="s">
        <v>16</v>
      </c>
      <c r="G45" s="6">
        <f>SUM(G47:G54)</f>
        <v>0</v>
      </c>
      <c r="H45" s="23">
        <f>SUM(H47:H54)</f>
        <v>0</v>
      </c>
      <c r="I45" s="23">
        <f>SUM(I47:I54)</f>
        <v>0</v>
      </c>
      <c r="J45" s="23">
        <f>SUM(J47:J54)</f>
        <v>0</v>
      </c>
      <c r="K45" s="259"/>
      <c r="L45" s="252"/>
      <c r="M45" s="21"/>
    </row>
    <row r="46" spans="1:13" ht="14.25">
      <c r="A46" s="242"/>
      <c r="B46" s="250" t="s">
        <v>126</v>
      </c>
      <c r="C46" s="254"/>
      <c r="D46" s="251"/>
      <c r="E46" s="5"/>
      <c r="F46" s="24"/>
      <c r="G46" s="6"/>
      <c r="H46" s="23"/>
      <c r="I46" s="23"/>
      <c r="J46" s="23"/>
      <c r="K46" s="259"/>
      <c r="L46" s="252"/>
      <c r="M46" s="21"/>
    </row>
    <row r="47" spans="1:13" ht="14.25">
      <c r="A47" s="242">
        <v>4231</v>
      </c>
      <c r="B47" s="257" t="s">
        <v>480</v>
      </c>
      <c r="C47" s="258" t="s">
        <v>481</v>
      </c>
      <c r="D47" s="251">
        <f>SUM(E47:F47)</f>
        <v>200</v>
      </c>
      <c r="E47" s="5">
        <v>200</v>
      </c>
      <c r="F47" s="24" t="s">
        <v>16</v>
      </c>
      <c r="G47" s="5"/>
      <c r="H47" s="26"/>
      <c r="I47" s="5"/>
      <c r="J47" s="5"/>
      <c r="K47" s="259"/>
      <c r="L47" s="252"/>
      <c r="M47" s="21"/>
    </row>
    <row r="48" spans="1:13" ht="14.25">
      <c r="A48" s="242">
        <v>4232</v>
      </c>
      <c r="B48" s="257" t="s">
        <v>482</v>
      </c>
      <c r="C48" s="258" t="s">
        <v>483</v>
      </c>
      <c r="D48" s="251">
        <f aca="true" t="shared" si="3" ref="D48:D54">SUM(E48:F48)</f>
        <v>4304</v>
      </c>
      <c r="E48" s="5">
        <v>4304</v>
      </c>
      <c r="F48" s="24" t="s">
        <v>16</v>
      </c>
      <c r="G48" s="27"/>
      <c r="H48" s="28"/>
      <c r="I48" s="27"/>
      <c r="J48" s="27"/>
      <c r="K48" s="259"/>
      <c r="L48" s="252"/>
      <c r="M48" s="21"/>
    </row>
    <row r="49" spans="1:13" ht="28.5">
      <c r="A49" s="242">
        <v>4233</v>
      </c>
      <c r="B49" s="257" t="s">
        <v>484</v>
      </c>
      <c r="C49" s="258" t="s">
        <v>485</v>
      </c>
      <c r="D49" s="251">
        <f t="shared" si="3"/>
        <v>1000</v>
      </c>
      <c r="E49" s="5">
        <v>1000</v>
      </c>
      <c r="F49" s="24" t="s">
        <v>16</v>
      </c>
      <c r="G49" s="5"/>
      <c r="H49" s="26"/>
      <c r="I49" s="5"/>
      <c r="J49" s="5"/>
      <c r="K49" s="259"/>
      <c r="L49" s="252"/>
      <c r="M49" s="21"/>
    </row>
    <row r="50" spans="1:13" ht="14.25">
      <c r="A50" s="242">
        <v>4234</v>
      </c>
      <c r="B50" s="257" t="s">
        <v>486</v>
      </c>
      <c r="C50" s="258" t="s">
        <v>487</v>
      </c>
      <c r="D50" s="251">
        <f t="shared" si="3"/>
        <v>800</v>
      </c>
      <c r="E50" s="5">
        <v>800</v>
      </c>
      <c r="F50" s="24" t="s">
        <v>16</v>
      </c>
      <c r="G50" s="6"/>
      <c r="H50" s="23"/>
      <c r="I50" s="23"/>
      <c r="J50" s="23"/>
      <c r="K50" s="259"/>
      <c r="L50" s="252"/>
      <c r="M50" s="21"/>
    </row>
    <row r="51" spans="1:13" ht="14.25">
      <c r="A51" s="242">
        <v>4235</v>
      </c>
      <c r="B51" s="262" t="s">
        <v>488</v>
      </c>
      <c r="C51" s="263">
        <v>4235</v>
      </c>
      <c r="D51" s="251">
        <f t="shared" si="3"/>
        <v>0</v>
      </c>
      <c r="E51" s="5"/>
      <c r="F51" s="24" t="s">
        <v>16</v>
      </c>
      <c r="G51" s="6"/>
      <c r="H51" s="23"/>
      <c r="I51" s="23"/>
      <c r="J51" s="23"/>
      <c r="K51" s="259"/>
      <c r="L51" s="252"/>
      <c r="M51" s="21"/>
    </row>
    <row r="52" spans="1:13" ht="28.5">
      <c r="A52" s="242">
        <v>4236</v>
      </c>
      <c r="B52" s="257" t="s">
        <v>489</v>
      </c>
      <c r="C52" s="258" t="s">
        <v>490</v>
      </c>
      <c r="D52" s="251">
        <f t="shared" si="3"/>
        <v>0</v>
      </c>
      <c r="E52" s="5"/>
      <c r="F52" s="24" t="s">
        <v>16</v>
      </c>
      <c r="G52" s="6"/>
      <c r="H52" s="23"/>
      <c r="I52" s="23"/>
      <c r="J52" s="23"/>
      <c r="K52" s="259"/>
      <c r="L52" s="252"/>
      <c r="M52" s="21"/>
    </row>
    <row r="53" spans="1:13" ht="14.25">
      <c r="A53" s="242">
        <v>4237</v>
      </c>
      <c r="B53" s="257" t="s">
        <v>491</v>
      </c>
      <c r="C53" s="258" t="s">
        <v>492</v>
      </c>
      <c r="D53" s="251">
        <f t="shared" si="3"/>
        <v>5000</v>
      </c>
      <c r="E53" s="5">
        <v>5000</v>
      </c>
      <c r="F53" s="24" t="s">
        <v>16</v>
      </c>
      <c r="G53" s="5"/>
      <c r="H53" s="26"/>
      <c r="I53" s="5"/>
      <c r="J53" s="5"/>
      <c r="K53" s="259"/>
      <c r="L53" s="252"/>
      <c r="M53" s="21"/>
    </row>
    <row r="54" spans="1:13" ht="14.25">
      <c r="A54" s="242">
        <v>4238</v>
      </c>
      <c r="B54" s="257" t="s">
        <v>493</v>
      </c>
      <c r="C54" s="258" t="s">
        <v>494</v>
      </c>
      <c r="D54" s="251">
        <f t="shared" si="3"/>
        <v>53250</v>
      </c>
      <c r="E54" s="5">
        <v>53250</v>
      </c>
      <c r="F54" s="24" t="s">
        <v>16</v>
      </c>
      <c r="G54" s="6"/>
      <c r="H54" s="23"/>
      <c r="I54" s="23"/>
      <c r="J54" s="23"/>
      <c r="K54" s="259"/>
      <c r="L54" s="252"/>
      <c r="M54" s="21"/>
    </row>
    <row r="55" spans="1:13" ht="28.5">
      <c r="A55" s="242">
        <v>4240</v>
      </c>
      <c r="B55" s="260" t="s">
        <v>495</v>
      </c>
      <c r="C55" s="254" t="s">
        <v>442</v>
      </c>
      <c r="D55" s="251">
        <f>SUM(D57)</f>
        <v>38565</v>
      </c>
      <c r="E55" s="5">
        <f>SUM(E57)</f>
        <v>38565</v>
      </c>
      <c r="F55" s="24" t="s">
        <v>16</v>
      </c>
      <c r="G55" s="6">
        <f>SUM(G57)</f>
        <v>0</v>
      </c>
      <c r="H55" s="23">
        <f>SUM(H57)</f>
        <v>0</v>
      </c>
      <c r="I55" s="23">
        <f>SUM(I57)</f>
        <v>0</v>
      </c>
      <c r="J55" s="23">
        <f>SUM(J57)</f>
        <v>0</v>
      </c>
      <c r="K55" s="259"/>
      <c r="L55" s="252"/>
      <c r="M55" s="21"/>
    </row>
    <row r="56" spans="1:13" ht="14.25">
      <c r="A56" s="242"/>
      <c r="B56" s="250" t="s">
        <v>126</v>
      </c>
      <c r="C56" s="254"/>
      <c r="D56" s="251"/>
      <c r="E56" s="5"/>
      <c r="F56" s="24"/>
      <c r="G56" s="6"/>
      <c r="H56" s="23"/>
      <c r="I56" s="23"/>
      <c r="J56" s="23"/>
      <c r="K56" s="259"/>
      <c r="L56" s="252"/>
      <c r="M56" s="21"/>
    </row>
    <row r="57" spans="1:13" ht="14.25">
      <c r="A57" s="242">
        <v>4241</v>
      </c>
      <c r="B57" s="257" t="s">
        <v>496</v>
      </c>
      <c r="C57" s="258" t="s">
        <v>497</v>
      </c>
      <c r="D57" s="251">
        <f>SUM(E57:F57)</f>
        <v>38565</v>
      </c>
      <c r="E57" s="5">
        <v>38565</v>
      </c>
      <c r="F57" s="24" t="s">
        <v>16</v>
      </c>
      <c r="G57" s="6"/>
      <c r="H57" s="23"/>
      <c r="I57" s="23"/>
      <c r="J57" s="23"/>
      <c r="K57" s="259"/>
      <c r="L57" s="252"/>
      <c r="M57" s="21"/>
    </row>
    <row r="58" spans="1:13" ht="28.5" customHeight="1">
      <c r="A58" s="242">
        <v>4250</v>
      </c>
      <c r="B58" s="260" t="s">
        <v>498</v>
      </c>
      <c r="C58" s="254" t="s">
        <v>442</v>
      </c>
      <c r="D58" s="251">
        <f>SUM(D60:D61)</f>
        <v>140500</v>
      </c>
      <c r="E58" s="5">
        <f>SUM(E60:E61)</f>
        <v>140500</v>
      </c>
      <c r="F58" s="24" t="s">
        <v>16</v>
      </c>
      <c r="G58" s="6">
        <f>SUM(G60:G61)</f>
        <v>0</v>
      </c>
      <c r="H58" s="23">
        <f>SUM(H60:H61)</f>
        <v>0</v>
      </c>
      <c r="I58" s="23">
        <f>SUM(I60:I61)</f>
        <v>0</v>
      </c>
      <c r="J58" s="23">
        <f>SUM(J60:J61)</f>
        <v>0</v>
      </c>
      <c r="K58" s="259"/>
      <c r="L58" s="252"/>
      <c r="M58" s="21"/>
    </row>
    <row r="59" spans="1:13" ht="14.25">
      <c r="A59" s="242"/>
      <c r="B59" s="250" t="s">
        <v>126</v>
      </c>
      <c r="C59" s="254"/>
      <c r="D59" s="251"/>
      <c r="E59" s="5"/>
      <c r="F59" s="24"/>
      <c r="G59" s="6"/>
      <c r="H59" s="23"/>
      <c r="I59" s="23"/>
      <c r="J59" s="23"/>
      <c r="K59" s="259"/>
      <c r="L59" s="252"/>
      <c r="M59" s="21"/>
    </row>
    <row r="60" spans="1:13" ht="28.5">
      <c r="A60" s="242">
        <v>4251</v>
      </c>
      <c r="B60" s="257" t="s">
        <v>499</v>
      </c>
      <c r="C60" s="258" t="s">
        <v>500</v>
      </c>
      <c r="D60" s="251">
        <f>SUM(E60:F60)</f>
        <v>130500</v>
      </c>
      <c r="E60" s="5">
        <v>130500</v>
      </c>
      <c r="F60" s="24" t="s">
        <v>16</v>
      </c>
      <c r="G60" s="5"/>
      <c r="H60" s="26"/>
      <c r="I60" s="23"/>
      <c r="J60" s="23"/>
      <c r="K60" s="259"/>
      <c r="L60" s="252"/>
      <c r="M60" s="21"/>
    </row>
    <row r="61" spans="1:13" ht="28.5">
      <c r="A61" s="242">
        <v>4252</v>
      </c>
      <c r="B61" s="257" t="s">
        <v>501</v>
      </c>
      <c r="C61" s="258" t="s">
        <v>502</v>
      </c>
      <c r="D61" s="251">
        <f>SUM(E61:F61)</f>
        <v>10000</v>
      </c>
      <c r="E61" s="5">
        <v>10000</v>
      </c>
      <c r="F61" s="24" t="s">
        <v>16</v>
      </c>
      <c r="G61" s="5"/>
      <c r="H61" s="26"/>
      <c r="I61" s="5"/>
      <c r="J61" s="5"/>
      <c r="K61" s="259"/>
      <c r="L61" s="252"/>
      <c r="M61" s="21"/>
    </row>
    <row r="62" spans="1:13" ht="42.75">
      <c r="A62" s="242">
        <v>4260</v>
      </c>
      <c r="B62" s="260" t="s">
        <v>503</v>
      </c>
      <c r="C62" s="254" t="s">
        <v>442</v>
      </c>
      <c r="D62" s="251">
        <f>SUM(D64:D71)</f>
        <v>44500</v>
      </c>
      <c r="E62" s="5">
        <f>SUM(E64:E71)</f>
        <v>44500</v>
      </c>
      <c r="F62" s="24" t="s">
        <v>16</v>
      </c>
      <c r="G62" s="6">
        <f>SUM(G64:G71)</f>
        <v>0</v>
      </c>
      <c r="H62" s="23">
        <f>SUM(H64:H71)</f>
        <v>0</v>
      </c>
      <c r="I62" s="23">
        <f>SUM(I64:I71)</f>
        <v>0</v>
      </c>
      <c r="J62" s="23">
        <f>SUM(J64:J71)</f>
        <v>0</v>
      </c>
      <c r="K62" s="259"/>
      <c r="L62" s="252"/>
      <c r="M62" s="21"/>
    </row>
    <row r="63" spans="1:13" ht="14.25">
      <c r="A63" s="242"/>
      <c r="B63" s="250" t="s">
        <v>126</v>
      </c>
      <c r="C63" s="254"/>
      <c r="D63" s="251"/>
      <c r="E63" s="5"/>
      <c r="F63" s="24"/>
      <c r="G63" s="6"/>
      <c r="H63" s="23"/>
      <c r="I63" s="23"/>
      <c r="J63" s="23"/>
      <c r="K63" s="259"/>
      <c r="L63" s="252"/>
      <c r="M63" s="21"/>
    </row>
    <row r="64" spans="1:13" ht="14.25">
      <c r="A64" s="242">
        <v>4261</v>
      </c>
      <c r="B64" s="257" t="s">
        <v>504</v>
      </c>
      <c r="C64" s="258" t="s">
        <v>505</v>
      </c>
      <c r="D64" s="251">
        <f aca="true" t="shared" si="4" ref="D64:D71">SUM(E64:F64)</f>
        <v>5000</v>
      </c>
      <c r="E64" s="5">
        <v>5000</v>
      </c>
      <c r="F64" s="24" t="s">
        <v>16</v>
      </c>
      <c r="G64" s="5"/>
      <c r="H64" s="26"/>
      <c r="I64" s="5"/>
      <c r="J64" s="5"/>
      <c r="K64" s="259"/>
      <c r="L64" s="252"/>
      <c r="M64" s="21"/>
    </row>
    <row r="65" spans="1:13" ht="14.25">
      <c r="A65" s="242">
        <v>4262</v>
      </c>
      <c r="B65" s="257" t="s">
        <v>506</v>
      </c>
      <c r="C65" s="258" t="s">
        <v>507</v>
      </c>
      <c r="D65" s="251">
        <f t="shared" si="4"/>
        <v>0</v>
      </c>
      <c r="E65" s="5">
        <v>0</v>
      </c>
      <c r="F65" s="24" t="s">
        <v>16</v>
      </c>
      <c r="G65" s="6"/>
      <c r="H65" s="23"/>
      <c r="I65" s="23"/>
      <c r="J65" s="23"/>
      <c r="K65" s="259"/>
      <c r="L65" s="252"/>
      <c r="M65" s="21"/>
    </row>
    <row r="66" spans="1:13" ht="28.5">
      <c r="A66" s="242">
        <v>4263</v>
      </c>
      <c r="B66" s="257" t="s">
        <v>508</v>
      </c>
      <c r="C66" s="258" t="s">
        <v>509</v>
      </c>
      <c r="D66" s="251">
        <f t="shared" si="4"/>
        <v>0</v>
      </c>
      <c r="E66" s="5"/>
      <c r="F66" s="24" t="s">
        <v>16</v>
      </c>
      <c r="G66" s="6"/>
      <c r="H66" s="23"/>
      <c r="I66" s="23"/>
      <c r="J66" s="23"/>
      <c r="K66" s="259"/>
      <c r="L66" s="252"/>
      <c r="M66" s="21"/>
    </row>
    <row r="67" spans="1:13" ht="14.25">
      <c r="A67" s="242">
        <v>4264</v>
      </c>
      <c r="B67" s="257" t="s">
        <v>510</v>
      </c>
      <c r="C67" s="258" t="s">
        <v>511</v>
      </c>
      <c r="D67" s="251">
        <f t="shared" si="4"/>
        <v>17000</v>
      </c>
      <c r="E67" s="5">
        <v>17000</v>
      </c>
      <c r="F67" s="24" t="s">
        <v>16</v>
      </c>
      <c r="G67" s="5"/>
      <c r="H67" s="26"/>
      <c r="I67" s="5"/>
      <c r="J67" s="5"/>
      <c r="K67" s="259"/>
      <c r="L67" s="252"/>
      <c r="M67" s="21"/>
    </row>
    <row r="68" spans="1:13" ht="28.5">
      <c r="A68" s="242">
        <v>4265</v>
      </c>
      <c r="B68" s="264" t="s">
        <v>512</v>
      </c>
      <c r="C68" s="258" t="s">
        <v>513</v>
      </c>
      <c r="D68" s="251">
        <f t="shared" si="4"/>
        <v>0</v>
      </c>
      <c r="E68" s="5"/>
      <c r="F68" s="24" t="s">
        <v>16</v>
      </c>
      <c r="G68" s="6"/>
      <c r="H68" s="23"/>
      <c r="I68" s="23"/>
      <c r="J68" s="23"/>
      <c r="K68" s="259"/>
      <c r="L68" s="252"/>
      <c r="M68" s="21"/>
    </row>
    <row r="69" spans="1:13" ht="14.25">
      <c r="A69" s="242">
        <v>4266</v>
      </c>
      <c r="B69" s="257" t="s">
        <v>514</v>
      </c>
      <c r="C69" s="258" t="s">
        <v>515</v>
      </c>
      <c r="D69" s="251">
        <f t="shared" si="4"/>
        <v>0</v>
      </c>
      <c r="E69" s="5"/>
      <c r="F69" s="24" t="s">
        <v>16</v>
      </c>
      <c r="G69" s="6"/>
      <c r="H69" s="23"/>
      <c r="I69" s="23"/>
      <c r="J69" s="23"/>
      <c r="K69" s="259"/>
      <c r="L69" s="252"/>
      <c r="M69" s="21"/>
    </row>
    <row r="70" spans="1:13" ht="14.25">
      <c r="A70" s="242">
        <v>4267</v>
      </c>
      <c r="B70" s="257" t="s">
        <v>516</v>
      </c>
      <c r="C70" s="258" t="s">
        <v>517</v>
      </c>
      <c r="D70" s="251">
        <f t="shared" si="4"/>
        <v>3000</v>
      </c>
      <c r="E70" s="5">
        <v>3000</v>
      </c>
      <c r="F70" s="24" t="s">
        <v>16</v>
      </c>
      <c r="G70" s="5"/>
      <c r="H70" s="26"/>
      <c r="I70" s="5"/>
      <c r="J70" s="5"/>
      <c r="K70" s="259"/>
      <c r="L70" s="252"/>
      <c r="M70" s="21"/>
    </row>
    <row r="71" spans="1:13" ht="14.25">
      <c r="A71" s="242">
        <v>4268</v>
      </c>
      <c r="B71" s="257" t="s">
        <v>518</v>
      </c>
      <c r="C71" s="258" t="s">
        <v>519</v>
      </c>
      <c r="D71" s="251">
        <f t="shared" si="4"/>
        <v>19500</v>
      </c>
      <c r="E71" s="5">
        <v>19500</v>
      </c>
      <c r="F71" s="24" t="s">
        <v>16</v>
      </c>
      <c r="G71" s="6"/>
      <c r="H71" s="23"/>
      <c r="I71" s="23"/>
      <c r="J71" s="23"/>
      <c r="K71" s="259"/>
      <c r="L71" s="252"/>
      <c r="M71" s="21"/>
    </row>
    <row r="72" spans="1:13" ht="17.25" customHeight="1">
      <c r="A72" s="242">
        <v>4300</v>
      </c>
      <c r="B72" s="260" t="s">
        <v>520</v>
      </c>
      <c r="C72" s="254" t="s">
        <v>442</v>
      </c>
      <c r="D72" s="251">
        <f>SUM(D74,D78,D82)</f>
        <v>0</v>
      </c>
      <c r="E72" s="5">
        <f>SUM(E74,E78,E82)</f>
        <v>0</v>
      </c>
      <c r="F72" s="24" t="s">
        <v>16</v>
      </c>
      <c r="G72" s="6">
        <f>SUM(G74,G78,G82)</f>
        <v>0</v>
      </c>
      <c r="H72" s="23">
        <f>SUM(H74,H78,H82)</f>
        <v>0</v>
      </c>
      <c r="I72" s="23">
        <f>SUM(I74,I78,I82)</f>
        <v>0</v>
      </c>
      <c r="J72" s="23">
        <f>SUM(J74,J78,J82)</f>
        <v>0</v>
      </c>
      <c r="K72" s="21"/>
      <c r="L72" s="252"/>
      <c r="M72" s="21"/>
    </row>
    <row r="73" spans="1:13" ht="14.25">
      <c r="A73" s="242"/>
      <c r="B73" s="250" t="s">
        <v>440</v>
      </c>
      <c r="C73" s="244"/>
      <c r="D73" s="251"/>
      <c r="E73" s="5"/>
      <c r="F73" s="22"/>
      <c r="G73" s="6"/>
      <c r="H73" s="23"/>
      <c r="I73" s="23"/>
      <c r="J73" s="23"/>
      <c r="K73" s="21"/>
      <c r="L73" s="252"/>
      <c r="M73" s="21"/>
    </row>
    <row r="74" spans="1:13" ht="14.25">
      <c r="A74" s="242">
        <v>4310</v>
      </c>
      <c r="B74" s="260" t="s">
        <v>521</v>
      </c>
      <c r="C74" s="254" t="s">
        <v>442</v>
      </c>
      <c r="D74" s="251">
        <f>SUM(D76:D77)</f>
        <v>0</v>
      </c>
      <c r="E74" s="5">
        <f>SUM(E76:E77)</f>
        <v>0</v>
      </c>
      <c r="F74" s="22" t="s">
        <v>17</v>
      </c>
      <c r="G74" s="6">
        <f>SUM(G76:G77)</f>
        <v>0</v>
      </c>
      <c r="H74" s="23">
        <f>SUM(H76:H77)</f>
        <v>0</v>
      </c>
      <c r="I74" s="23">
        <f>SUM(I76:I77)</f>
        <v>0</v>
      </c>
      <c r="J74" s="23">
        <f>SUM(J76:J77)</f>
        <v>0</v>
      </c>
      <c r="K74" s="21"/>
      <c r="L74" s="252"/>
      <c r="M74" s="21"/>
    </row>
    <row r="75" spans="1:13" ht="14.25">
      <c r="A75" s="242"/>
      <c r="B75" s="250" t="s">
        <v>126</v>
      </c>
      <c r="C75" s="254"/>
      <c r="D75" s="251"/>
      <c r="E75" s="5"/>
      <c r="F75" s="24"/>
      <c r="G75" s="6"/>
      <c r="H75" s="23"/>
      <c r="I75" s="23"/>
      <c r="J75" s="23"/>
      <c r="K75" s="21"/>
      <c r="L75" s="252"/>
      <c r="M75" s="21"/>
    </row>
    <row r="76" spans="1:13" ht="14.25">
      <c r="A76" s="242">
        <v>4311</v>
      </c>
      <c r="B76" s="257" t="s">
        <v>522</v>
      </c>
      <c r="C76" s="258" t="s">
        <v>523</v>
      </c>
      <c r="D76" s="251">
        <f>SUM(E76:F76)</f>
        <v>0</v>
      </c>
      <c r="E76" s="5"/>
      <c r="F76" s="24" t="s">
        <v>16</v>
      </c>
      <c r="G76" s="6"/>
      <c r="H76" s="23"/>
      <c r="I76" s="23"/>
      <c r="J76" s="23"/>
      <c r="K76" s="21"/>
      <c r="L76" s="252"/>
      <c r="M76" s="21"/>
    </row>
    <row r="77" spans="1:13" ht="14.25">
      <c r="A77" s="242">
        <v>4312</v>
      </c>
      <c r="B77" s="257" t="s">
        <v>524</v>
      </c>
      <c r="C77" s="258" t="s">
        <v>525</v>
      </c>
      <c r="D77" s="251">
        <f>SUM(E77:F77)</f>
        <v>0</v>
      </c>
      <c r="E77" s="5"/>
      <c r="F77" s="24" t="s">
        <v>16</v>
      </c>
      <c r="G77" s="6"/>
      <c r="H77" s="23"/>
      <c r="I77" s="23"/>
      <c r="J77" s="23"/>
      <c r="K77" s="21"/>
      <c r="L77" s="252"/>
      <c r="M77" s="21"/>
    </row>
    <row r="78" spans="1:13" ht="28.5">
      <c r="A78" s="242">
        <v>4320</v>
      </c>
      <c r="B78" s="260" t="s">
        <v>526</v>
      </c>
      <c r="C78" s="254" t="s">
        <v>442</v>
      </c>
      <c r="D78" s="251">
        <f>SUM(D80:D81)</f>
        <v>0</v>
      </c>
      <c r="E78" s="5">
        <f>SUM(E80:E81)</f>
        <v>0</v>
      </c>
      <c r="F78" s="22" t="s">
        <v>17</v>
      </c>
      <c r="G78" s="6">
        <f>SUM(G80:G81)</f>
        <v>0</v>
      </c>
      <c r="H78" s="23">
        <f>SUM(H80:H81)</f>
        <v>0</v>
      </c>
      <c r="I78" s="23">
        <f>SUM(I80:I81)</f>
        <v>0</v>
      </c>
      <c r="J78" s="23">
        <f>SUM(J80:J81)</f>
        <v>0</v>
      </c>
      <c r="K78" s="21"/>
      <c r="L78" s="252"/>
      <c r="M78" s="21"/>
    </row>
    <row r="79" spans="1:13" ht="14.25">
      <c r="A79" s="242"/>
      <c r="B79" s="250" t="s">
        <v>126</v>
      </c>
      <c r="C79" s="254"/>
      <c r="D79" s="251"/>
      <c r="E79" s="5"/>
      <c r="F79" s="24"/>
      <c r="G79" s="6"/>
      <c r="H79" s="23"/>
      <c r="I79" s="23"/>
      <c r="J79" s="23"/>
      <c r="K79" s="21"/>
      <c r="L79" s="252"/>
      <c r="M79" s="21"/>
    </row>
    <row r="80" spans="1:13" ht="15.75" customHeight="1">
      <c r="A80" s="242">
        <v>4321</v>
      </c>
      <c r="B80" s="257" t="s">
        <v>527</v>
      </c>
      <c r="C80" s="258" t="s">
        <v>528</v>
      </c>
      <c r="D80" s="251">
        <f>SUM(E80:F80)</f>
        <v>0</v>
      </c>
      <c r="E80" s="5"/>
      <c r="F80" s="24" t="s">
        <v>16</v>
      </c>
      <c r="G80" s="6"/>
      <c r="H80" s="23"/>
      <c r="I80" s="23"/>
      <c r="J80" s="23"/>
      <c r="K80" s="21"/>
      <c r="L80" s="252"/>
      <c r="M80" s="21"/>
    </row>
    <row r="81" spans="1:13" ht="14.25">
      <c r="A81" s="242">
        <v>4322</v>
      </c>
      <c r="B81" s="257" t="s">
        <v>529</v>
      </c>
      <c r="C81" s="258" t="s">
        <v>530</v>
      </c>
      <c r="D81" s="251">
        <f>SUM(E81:F81)</f>
        <v>0</v>
      </c>
      <c r="E81" s="5"/>
      <c r="F81" s="24" t="s">
        <v>16</v>
      </c>
      <c r="G81" s="6"/>
      <c r="H81" s="23"/>
      <c r="I81" s="23"/>
      <c r="J81" s="23"/>
      <c r="K81" s="21"/>
      <c r="L81" s="252"/>
      <c r="M81" s="21"/>
    </row>
    <row r="82" spans="1:13" ht="28.5">
      <c r="A82" s="242">
        <v>4330</v>
      </c>
      <c r="B82" s="260" t="s">
        <v>531</v>
      </c>
      <c r="C82" s="254" t="s">
        <v>442</v>
      </c>
      <c r="D82" s="251">
        <f>SUM(D84:D86)</f>
        <v>0</v>
      </c>
      <c r="E82" s="5">
        <f>SUM(E84:E86)</f>
        <v>0</v>
      </c>
      <c r="F82" s="24" t="s">
        <v>16</v>
      </c>
      <c r="G82" s="6">
        <f>SUM(G84:G86)</f>
        <v>0</v>
      </c>
      <c r="H82" s="23">
        <f>SUM(H84:H86)</f>
        <v>0</v>
      </c>
      <c r="I82" s="23">
        <f>SUM(I84:I86)</f>
        <v>0</v>
      </c>
      <c r="J82" s="23">
        <f>SUM(J84:J86)</f>
        <v>0</v>
      </c>
      <c r="K82" s="21"/>
      <c r="L82" s="252"/>
      <c r="M82" s="21"/>
    </row>
    <row r="83" spans="1:13" ht="14.25">
      <c r="A83" s="242"/>
      <c r="B83" s="250" t="s">
        <v>126</v>
      </c>
      <c r="C83" s="254"/>
      <c r="D83" s="251"/>
      <c r="E83" s="5"/>
      <c r="F83" s="24"/>
      <c r="G83" s="6"/>
      <c r="H83" s="23"/>
      <c r="I83" s="23"/>
      <c r="J83" s="23"/>
      <c r="K83" s="21"/>
      <c r="L83" s="252"/>
      <c r="M83" s="21"/>
    </row>
    <row r="84" spans="1:13" ht="28.5">
      <c r="A84" s="242">
        <v>4331</v>
      </c>
      <c r="B84" s="257" t="s">
        <v>532</v>
      </c>
      <c r="C84" s="258" t="s">
        <v>533</v>
      </c>
      <c r="D84" s="251">
        <f>SUM(E84:F84)</f>
        <v>0</v>
      </c>
      <c r="E84" s="5"/>
      <c r="F84" s="24" t="s">
        <v>16</v>
      </c>
      <c r="G84" s="6"/>
      <c r="H84" s="23"/>
      <c r="I84" s="23"/>
      <c r="J84" s="23"/>
      <c r="K84" s="21"/>
      <c r="L84" s="252"/>
      <c r="M84" s="21"/>
    </row>
    <row r="85" spans="1:13" ht="14.25">
      <c r="A85" s="242">
        <v>4332</v>
      </c>
      <c r="B85" s="257" t="s">
        <v>534</v>
      </c>
      <c r="C85" s="258" t="s">
        <v>535</v>
      </c>
      <c r="D85" s="251">
        <f>SUM(E85:F85)</f>
        <v>0</v>
      </c>
      <c r="E85" s="5"/>
      <c r="F85" s="24" t="s">
        <v>16</v>
      </c>
      <c r="G85" s="6"/>
      <c r="H85" s="23"/>
      <c r="I85" s="23"/>
      <c r="J85" s="23"/>
      <c r="K85" s="21"/>
      <c r="L85" s="252"/>
      <c r="M85" s="21"/>
    </row>
    <row r="86" spans="1:13" ht="14.25">
      <c r="A86" s="242">
        <v>4333</v>
      </c>
      <c r="B86" s="257" t="s">
        <v>536</v>
      </c>
      <c r="C86" s="258" t="s">
        <v>537</v>
      </c>
      <c r="D86" s="251">
        <f>SUM(E86:F86)</f>
        <v>0</v>
      </c>
      <c r="E86" s="5"/>
      <c r="F86" s="24" t="s">
        <v>16</v>
      </c>
      <c r="G86" s="6"/>
      <c r="H86" s="23"/>
      <c r="I86" s="23"/>
      <c r="J86" s="23"/>
      <c r="K86" s="21"/>
      <c r="L86" s="252"/>
      <c r="M86" s="21"/>
    </row>
    <row r="87" spans="1:13" ht="14.25">
      <c r="A87" s="242">
        <v>4400</v>
      </c>
      <c r="B87" s="257" t="s">
        <v>538</v>
      </c>
      <c r="C87" s="254" t="s">
        <v>442</v>
      </c>
      <c r="D87" s="251">
        <f>SUM(D89,D93)</f>
        <v>957105.4</v>
      </c>
      <c r="E87" s="5">
        <f>SUM(E89,E93)</f>
        <v>957105.4</v>
      </c>
      <c r="F87" s="24" t="s">
        <v>16</v>
      </c>
      <c r="G87" s="6">
        <f>SUM(G89,G93)</f>
        <v>0</v>
      </c>
      <c r="H87" s="23">
        <f>SUM(H89,H93)</f>
        <v>0</v>
      </c>
      <c r="I87" s="23">
        <f>SUM(I89,I93)</f>
        <v>0</v>
      </c>
      <c r="J87" s="23">
        <f>SUM(J89,J93)</f>
        <v>0</v>
      </c>
      <c r="K87" s="21"/>
      <c r="L87" s="252"/>
      <c r="M87" s="21"/>
    </row>
    <row r="88" spans="1:13" ht="14.25">
      <c r="A88" s="242"/>
      <c r="B88" s="250" t="s">
        <v>440</v>
      </c>
      <c r="C88" s="244"/>
      <c r="D88" s="251"/>
      <c r="E88" s="5"/>
      <c r="F88" s="22"/>
      <c r="G88" s="6"/>
      <c r="H88" s="23"/>
      <c r="I88" s="23"/>
      <c r="J88" s="23"/>
      <c r="K88" s="21"/>
      <c r="L88" s="252"/>
      <c r="M88" s="21"/>
    </row>
    <row r="89" spans="1:13" ht="42.75">
      <c r="A89" s="242">
        <v>4410</v>
      </c>
      <c r="B89" s="260" t="s">
        <v>539</v>
      </c>
      <c r="C89" s="254" t="s">
        <v>442</v>
      </c>
      <c r="D89" s="251">
        <f>SUM(D91:D92)</f>
        <v>957105.4</v>
      </c>
      <c r="E89" s="5">
        <f>SUM(E91:E92)</f>
        <v>957105.4</v>
      </c>
      <c r="F89" s="22" t="s">
        <v>17</v>
      </c>
      <c r="G89" s="6">
        <f>SUM(G91:G92)</f>
        <v>0</v>
      </c>
      <c r="H89" s="23">
        <f>SUM(H91:H92)</f>
        <v>0</v>
      </c>
      <c r="I89" s="23">
        <f>SUM(I91:I92)</f>
        <v>0</v>
      </c>
      <c r="J89" s="23">
        <f>SUM(J91:J92)</f>
        <v>0</v>
      </c>
      <c r="K89" s="21"/>
      <c r="L89" s="252"/>
      <c r="M89" s="21"/>
    </row>
    <row r="90" spans="1:13" ht="14.25">
      <c r="A90" s="242"/>
      <c r="B90" s="250" t="s">
        <v>126</v>
      </c>
      <c r="C90" s="254"/>
      <c r="D90" s="251"/>
      <c r="E90" s="5"/>
      <c r="F90" s="24"/>
      <c r="G90" s="6"/>
      <c r="H90" s="23"/>
      <c r="I90" s="23"/>
      <c r="J90" s="23"/>
      <c r="K90" s="21"/>
      <c r="L90" s="252"/>
      <c r="M90" s="21"/>
    </row>
    <row r="91" spans="1:13" ht="28.5">
      <c r="A91" s="242">
        <v>4411</v>
      </c>
      <c r="B91" s="257" t="s">
        <v>540</v>
      </c>
      <c r="C91" s="258" t="s">
        <v>541</v>
      </c>
      <c r="D91" s="251">
        <f>SUM(E91:F91)</f>
        <v>957105.4</v>
      </c>
      <c r="E91" s="5">
        <v>957105.4</v>
      </c>
      <c r="F91" s="24" t="s">
        <v>16</v>
      </c>
      <c r="G91" s="6"/>
      <c r="H91" s="23"/>
      <c r="I91" s="23"/>
      <c r="J91" s="23"/>
      <c r="K91" s="259"/>
      <c r="L91" s="252"/>
      <c r="M91" s="21"/>
    </row>
    <row r="92" spans="1:13" ht="28.5">
      <c r="A92" s="242">
        <v>4412</v>
      </c>
      <c r="B92" s="257" t="s">
        <v>542</v>
      </c>
      <c r="C92" s="258" t="s">
        <v>543</v>
      </c>
      <c r="D92" s="251">
        <f>SUM(E92:F92)</f>
        <v>0</v>
      </c>
      <c r="E92" s="5"/>
      <c r="F92" s="24" t="s">
        <v>16</v>
      </c>
      <c r="G92" s="6"/>
      <c r="H92" s="23"/>
      <c r="I92" s="23"/>
      <c r="J92" s="23"/>
      <c r="K92" s="21"/>
      <c r="L92" s="252"/>
      <c r="M92" s="21"/>
    </row>
    <row r="93" spans="1:13" ht="42.75">
      <c r="A93" s="242">
        <v>4420</v>
      </c>
      <c r="B93" s="260" t="s">
        <v>544</v>
      </c>
      <c r="C93" s="254" t="s">
        <v>442</v>
      </c>
      <c r="D93" s="251">
        <f>SUM(D95:D96)</f>
        <v>0</v>
      </c>
      <c r="E93" s="5">
        <f>SUM(E95:E96)</f>
        <v>0</v>
      </c>
      <c r="F93" s="22" t="s">
        <v>17</v>
      </c>
      <c r="G93" s="6">
        <f>SUM(G95:G96)</f>
        <v>0</v>
      </c>
      <c r="H93" s="23">
        <f>SUM(H95:H96)</f>
        <v>0</v>
      </c>
      <c r="I93" s="23">
        <f>SUM(I95:I96)</f>
        <v>0</v>
      </c>
      <c r="J93" s="23">
        <f>SUM(J95:J96)</f>
        <v>0</v>
      </c>
      <c r="K93" s="21"/>
      <c r="L93" s="252"/>
      <c r="M93" s="21"/>
    </row>
    <row r="94" spans="1:13" ht="14.25">
      <c r="A94" s="242"/>
      <c r="B94" s="250" t="s">
        <v>126</v>
      </c>
      <c r="C94" s="254"/>
      <c r="D94" s="251"/>
      <c r="E94" s="5"/>
      <c r="F94" s="24"/>
      <c r="G94" s="6"/>
      <c r="H94" s="23"/>
      <c r="I94" s="23"/>
      <c r="J94" s="23"/>
      <c r="K94" s="21"/>
      <c r="L94" s="252"/>
      <c r="M94" s="21"/>
    </row>
    <row r="95" spans="1:13" ht="28.5">
      <c r="A95" s="242">
        <v>4421</v>
      </c>
      <c r="B95" s="257" t="s">
        <v>545</v>
      </c>
      <c r="C95" s="258" t="s">
        <v>546</v>
      </c>
      <c r="D95" s="251">
        <f>SUM(E95:F95)</f>
        <v>0</v>
      </c>
      <c r="E95" s="5"/>
      <c r="F95" s="24" t="s">
        <v>16</v>
      </c>
      <c r="G95" s="6"/>
      <c r="H95" s="23"/>
      <c r="I95" s="23"/>
      <c r="J95" s="23"/>
      <c r="K95" s="21"/>
      <c r="L95" s="252"/>
      <c r="M95" s="21"/>
    </row>
    <row r="96" spans="1:13" ht="28.5">
      <c r="A96" s="242">
        <v>4422</v>
      </c>
      <c r="B96" s="257" t="s">
        <v>547</v>
      </c>
      <c r="C96" s="258" t="s">
        <v>548</v>
      </c>
      <c r="D96" s="251">
        <f>SUM(E96:F96)</f>
        <v>0</v>
      </c>
      <c r="E96" s="5"/>
      <c r="F96" s="24" t="s">
        <v>16</v>
      </c>
      <c r="G96" s="6"/>
      <c r="H96" s="23"/>
      <c r="I96" s="23"/>
      <c r="J96" s="23"/>
      <c r="K96" s="21"/>
      <c r="L96" s="252"/>
      <c r="M96" s="21"/>
    </row>
    <row r="97" spans="1:13" ht="28.5">
      <c r="A97" s="242">
        <v>4500</v>
      </c>
      <c r="B97" s="264" t="s">
        <v>549</v>
      </c>
      <c r="C97" s="254" t="s">
        <v>442</v>
      </c>
      <c r="D97" s="251">
        <f>SUM(D99,D103,D107,D119)</f>
        <v>2700</v>
      </c>
      <c r="E97" s="5">
        <f>SUM(E99,E103,E107,E119)</f>
        <v>2700</v>
      </c>
      <c r="F97" s="24" t="s">
        <v>16</v>
      </c>
      <c r="G97" s="6">
        <f>SUM(G99,G103,G107,G119)</f>
        <v>0</v>
      </c>
      <c r="H97" s="23">
        <f>SUM(H99,H103,H107,H119)</f>
        <v>0</v>
      </c>
      <c r="I97" s="23">
        <f>SUM(I99,I103,I107,I119)</f>
        <v>0</v>
      </c>
      <c r="J97" s="23">
        <f>SUM(J99,J103,J107,J119)</f>
        <v>0</v>
      </c>
      <c r="K97" s="21"/>
      <c r="L97" s="252"/>
      <c r="M97" s="21"/>
    </row>
    <row r="98" spans="1:13" ht="14.25">
      <c r="A98" s="242"/>
      <c r="B98" s="250" t="s">
        <v>440</v>
      </c>
      <c r="C98" s="244"/>
      <c r="D98" s="251"/>
      <c r="E98" s="5"/>
      <c r="F98" s="22"/>
      <c r="G98" s="6"/>
      <c r="H98" s="23"/>
      <c r="I98" s="23"/>
      <c r="J98" s="23"/>
      <c r="K98" s="21"/>
      <c r="L98" s="252"/>
      <c r="M98" s="21"/>
    </row>
    <row r="99" spans="1:13" ht="28.5">
      <c r="A99" s="242">
        <v>4510</v>
      </c>
      <c r="B99" s="265" t="s">
        <v>550</v>
      </c>
      <c r="C99" s="254" t="s">
        <v>442</v>
      </c>
      <c r="D99" s="251">
        <f>SUM(D101:D102)</f>
        <v>0</v>
      </c>
      <c r="E99" s="5">
        <f>SUM(E101:E102)</f>
        <v>0</v>
      </c>
      <c r="F99" s="22" t="s">
        <v>17</v>
      </c>
      <c r="G99" s="6">
        <f>SUM(G101:G102)</f>
        <v>0</v>
      </c>
      <c r="H99" s="23">
        <f>SUM(H101:H102)</f>
        <v>0</v>
      </c>
      <c r="I99" s="23">
        <f>SUM(I101:I102)</f>
        <v>0</v>
      </c>
      <c r="J99" s="23">
        <f>SUM(J101:J102)</f>
        <v>0</v>
      </c>
      <c r="K99" s="21"/>
      <c r="L99" s="252"/>
      <c r="M99" s="21"/>
    </row>
    <row r="100" spans="1:13" ht="14.25">
      <c r="A100" s="242"/>
      <c r="B100" s="250" t="s">
        <v>126</v>
      </c>
      <c r="C100" s="254"/>
      <c r="D100" s="251"/>
      <c r="E100" s="5"/>
      <c r="F100" s="24"/>
      <c r="G100" s="6"/>
      <c r="H100" s="23"/>
      <c r="I100" s="23"/>
      <c r="J100" s="23"/>
      <c r="K100" s="21"/>
      <c r="L100" s="252"/>
      <c r="M100" s="21"/>
    </row>
    <row r="101" spans="1:13" ht="27">
      <c r="A101" s="242">
        <v>4511</v>
      </c>
      <c r="B101" s="266" t="s">
        <v>551</v>
      </c>
      <c r="C101" s="258" t="s">
        <v>552</v>
      </c>
      <c r="D101" s="251">
        <f>SUM(E101:F101)</f>
        <v>0</v>
      </c>
      <c r="E101" s="267"/>
      <c r="F101" s="24" t="s">
        <v>16</v>
      </c>
      <c r="G101" s="268"/>
      <c r="H101" s="269"/>
      <c r="I101" s="269"/>
      <c r="J101" s="269"/>
      <c r="K101" s="21"/>
      <c r="L101" s="252"/>
      <c r="M101" s="21"/>
    </row>
    <row r="102" spans="1:13" ht="28.5">
      <c r="A102" s="242">
        <v>4512</v>
      </c>
      <c r="B102" s="257" t="s">
        <v>553</v>
      </c>
      <c r="C102" s="258" t="s">
        <v>554</v>
      </c>
      <c r="D102" s="251">
        <f>SUM(E102:F102)</f>
        <v>0</v>
      </c>
      <c r="E102" s="270"/>
      <c r="F102" s="24" t="s">
        <v>16</v>
      </c>
      <c r="G102" s="268"/>
      <c r="H102" s="269"/>
      <c r="I102" s="269"/>
      <c r="J102" s="269"/>
      <c r="K102" s="21"/>
      <c r="L102" s="252"/>
      <c r="M102" s="21"/>
    </row>
    <row r="103" spans="1:13" ht="42.75">
      <c r="A103" s="242">
        <v>4520</v>
      </c>
      <c r="B103" s="265" t="s">
        <v>555</v>
      </c>
      <c r="C103" s="254" t="s">
        <v>442</v>
      </c>
      <c r="D103" s="251">
        <f>SUM(D105:D106)</f>
        <v>0</v>
      </c>
      <c r="E103" s="5">
        <f>SUM(E105:E106)</f>
        <v>0</v>
      </c>
      <c r="F103" s="22" t="s">
        <v>17</v>
      </c>
      <c r="G103" s="6">
        <f>SUM(G105:G106)</f>
        <v>0</v>
      </c>
      <c r="H103" s="23">
        <f>SUM(H105:H106)</f>
        <v>0</v>
      </c>
      <c r="I103" s="23">
        <f>SUM(I105:I106)</f>
        <v>0</v>
      </c>
      <c r="J103" s="23">
        <f>SUM(J105:J106)</f>
        <v>0</v>
      </c>
      <c r="K103" s="21"/>
      <c r="L103" s="252"/>
      <c r="M103" s="21"/>
    </row>
    <row r="104" spans="1:13" ht="14.25">
      <c r="A104" s="242"/>
      <c r="B104" s="250" t="s">
        <v>126</v>
      </c>
      <c r="C104" s="254"/>
      <c r="D104" s="251"/>
      <c r="E104" s="5"/>
      <c r="F104" s="24"/>
      <c r="G104" s="6"/>
      <c r="H104" s="23"/>
      <c r="I104" s="23"/>
      <c r="J104" s="23"/>
      <c r="K104" s="21"/>
      <c r="L104" s="252"/>
      <c r="M104" s="21"/>
    </row>
    <row r="105" spans="1:13" ht="30" customHeight="1">
      <c r="A105" s="242">
        <v>4521</v>
      </c>
      <c r="B105" s="257" t="s">
        <v>556</v>
      </c>
      <c r="C105" s="258" t="s">
        <v>557</v>
      </c>
      <c r="D105" s="251">
        <f>SUM(E105:F105)</f>
        <v>0</v>
      </c>
      <c r="E105" s="5"/>
      <c r="F105" s="24" t="s">
        <v>16</v>
      </c>
      <c r="G105" s="6"/>
      <c r="H105" s="23"/>
      <c r="I105" s="23"/>
      <c r="J105" s="23"/>
      <c r="K105" s="21"/>
      <c r="L105" s="252"/>
      <c r="M105" s="21"/>
    </row>
    <row r="106" spans="1:13" ht="28.5">
      <c r="A106" s="242">
        <v>4522</v>
      </c>
      <c r="B106" s="257" t="s">
        <v>558</v>
      </c>
      <c r="C106" s="258" t="s">
        <v>559</v>
      </c>
      <c r="D106" s="251">
        <f>SUM(E106:F106)</f>
        <v>0</v>
      </c>
      <c r="E106" s="271"/>
      <c r="F106" s="24" t="s">
        <v>16</v>
      </c>
      <c r="G106" s="272"/>
      <c r="H106" s="273"/>
      <c r="I106" s="273"/>
      <c r="J106" s="273"/>
      <c r="K106" s="21"/>
      <c r="L106" s="252"/>
      <c r="M106" s="21"/>
    </row>
    <row r="107" spans="1:13" ht="49.5" customHeight="1">
      <c r="A107" s="242">
        <v>4530</v>
      </c>
      <c r="B107" s="265" t="s">
        <v>560</v>
      </c>
      <c r="C107" s="254" t="s">
        <v>442</v>
      </c>
      <c r="D107" s="251">
        <f>SUM(D109:D111)</f>
        <v>2700</v>
      </c>
      <c r="E107" s="5">
        <f>SUM(E109:E111)</f>
        <v>2700</v>
      </c>
      <c r="F107" s="24" t="s">
        <v>16</v>
      </c>
      <c r="G107" s="6">
        <f>SUM(G109:G111)</f>
        <v>0</v>
      </c>
      <c r="H107" s="23">
        <f>SUM(H109:H111)</f>
        <v>0</v>
      </c>
      <c r="I107" s="23">
        <f>SUM(I109:I111)</f>
        <v>0</v>
      </c>
      <c r="J107" s="23">
        <f>SUM(J109:J111)</f>
        <v>0</v>
      </c>
      <c r="K107" s="21"/>
      <c r="L107" s="252"/>
      <c r="M107" s="21"/>
    </row>
    <row r="108" spans="1:13" ht="14.25">
      <c r="A108" s="242"/>
      <c r="B108" s="250" t="s">
        <v>126</v>
      </c>
      <c r="C108" s="254"/>
      <c r="D108" s="251"/>
      <c r="E108" s="5"/>
      <c r="F108" s="24" t="s">
        <v>16</v>
      </c>
      <c r="G108" s="6"/>
      <c r="H108" s="23"/>
      <c r="I108" s="23"/>
      <c r="J108" s="23"/>
      <c r="K108" s="21"/>
      <c r="L108" s="252"/>
      <c r="M108" s="21"/>
    </row>
    <row r="109" spans="1:13" ht="45" customHeight="1">
      <c r="A109" s="242">
        <v>4531</v>
      </c>
      <c r="B109" s="262" t="s">
        <v>561</v>
      </c>
      <c r="C109" s="258" t="s">
        <v>562</v>
      </c>
      <c r="D109" s="251">
        <f>SUM(E109:F109)</f>
        <v>0</v>
      </c>
      <c r="E109" s="5"/>
      <c r="F109" s="24" t="s">
        <v>16</v>
      </c>
      <c r="G109" s="6"/>
      <c r="H109" s="23"/>
      <c r="I109" s="23"/>
      <c r="J109" s="23"/>
      <c r="K109" s="21"/>
      <c r="L109" s="252"/>
      <c r="M109" s="21"/>
    </row>
    <row r="110" spans="1:13" ht="47.25" customHeight="1">
      <c r="A110" s="242">
        <v>4532</v>
      </c>
      <c r="B110" s="262" t="s">
        <v>563</v>
      </c>
      <c r="C110" s="258" t="s">
        <v>564</v>
      </c>
      <c r="D110" s="251">
        <f>SUM(E110:F110)</f>
        <v>0</v>
      </c>
      <c r="E110" s="5"/>
      <c r="F110" s="24" t="s">
        <v>16</v>
      </c>
      <c r="G110" s="6"/>
      <c r="H110" s="23"/>
      <c r="I110" s="23"/>
      <c r="J110" s="23"/>
      <c r="K110" s="21"/>
      <c r="L110" s="252"/>
      <c r="M110" s="21"/>
    </row>
    <row r="111" spans="1:13" ht="28.5">
      <c r="A111" s="242">
        <v>4533</v>
      </c>
      <c r="B111" s="262" t="s">
        <v>565</v>
      </c>
      <c r="C111" s="258" t="s">
        <v>566</v>
      </c>
      <c r="D111" s="251">
        <f>E111</f>
        <v>2700</v>
      </c>
      <c r="E111" s="5">
        <v>2700</v>
      </c>
      <c r="F111" s="24" t="s">
        <v>16</v>
      </c>
      <c r="G111" s="6"/>
      <c r="H111" s="23"/>
      <c r="I111" s="23"/>
      <c r="J111" s="23"/>
      <c r="K111" s="259"/>
      <c r="L111" s="252"/>
      <c r="M111" s="21"/>
    </row>
    <row r="112" spans="1:13" ht="14.25">
      <c r="A112" s="242"/>
      <c r="B112" s="20" t="s">
        <v>440</v>
      </c>
      <c r="C112" s="258"/>
      <c r="D112" s="251"/>
      <c r="E112" s="5"/>
      <c r="F112" s="24" t="s">
        <v>16</v>
      </c>
      <c r="G112" s="6"/>
      <c r="H112" s="23"/>
      <c r="I112" s="23"/>
      <c r="J112" s="23"/>
      <c r="K112" s="21"/>
      <c r="L112" s="252"/>
      <c r="M112" s="21"/>
    </row>
    <row r="113" spans="1:13" ht="27">
      <c r="A113" s="242">
        <v>4534</v>
      </c>
      <c r="B113" s="20" t="s">
        <v>567</v>
      </c>
      <c r="C113" s="258"/>
      <c r="D113" s="251">
        <f>SUM(D115:D116)</f>
        <v>0</v>
      </c>
      <c r="E113" s="5">
        <f>SUM(E115:E116)</f>
        <v>0</v>
      </c>
      <c r="F113" s="24" t="s">
        <v>16</v>
      </c>
      <c r="G113" s="6">
        <f>SUM(G115:G116)</f>
        <v>0</v>
      </c>
      <c r="H113" s="23">
        <f>SUM(H115:H116)</f>
        <v>0</v>
      </c>
      <c r="I113" s="23">
        <f>SUM(I115:I116)</f>
        <v>0</v>
      </c>
      <c r="J113" s="23">
        <f>SUM(J115:J116)</f>
        <v>0</v>
      </c>
      <c r="K113" s="21"/>
      <c r="L113" s="252"/>
      <c r="M113" s="21"/>
    </row>
    <row r="114" spans="1:13" ht="14.25">
      <c r="A114" s="242"/>
      <c r="B114" s="274" t="s">
        <v>568</v>
      </c>
      <c r="C114" s="258"/>
      <c r="D114" s="251"/>
      <c r="E114" s="5"/>
      <c r="F114" s="24" t="s">
        <v>16</v>
      </c>
      <c r="G114" s="6"/>
      <c r="H114" s="23"/>
      <c r="I114" s="23"/>
      <c r="J114" s="23"/>
      <c r="K114" s="21"/>
      <c r="L114" s="252"/>
      <c r="M114" s="21"/>
    </row>
    <row r="115" spans="1:13" ht="30.75" customHeight="1">
      <c r="A115" s="275">
        <v>4535</v>
      </c>
      <c r="B115" s="276" t="s">
        <v>569</v>
      </c>
      <c r="C115" s="258"/>
      <c r="D115" s="251">
        <f>SUM(E115:F115)</f>
        <v>0</v>
      </c>
      <c r="E115" s="5"/>
      <c r="F115" s="24" t="s">
        <v>16</v>
      </c>
      <c r="G115" s="6"/>
      <c r="H115" s="23"/>
      <c r="I115" s="23"/>
      <c r="J115" s="23"/>
      <c r="K115" s="21"/>
      <c r="L115" s="252"/>
      <c r="M115" s="21"/>
    </row>
    <row r="116" spans="1:13" ht="14.25">
      <c r="A116" s="242">
        <v>4536</v>
      </c>
      <c r="B116" s="20" t="s">
        <v>570</v>
      </c>
      <c r="C116" s="258"/>
      <c r="D116" s="251">
        <f>SUM(E116:F116)</f>
        <v>0</v>
      </c>
      <c r="E116" s="5"/>
      <c r="F116" s="24" t="s">
        <v>16</v>
      </c>
      <c r="G116" s="6"/>
      <c r="H116" s="23"/>
      <c r="I116" s="23"/>
      <c r="J116" s="23"/>
      <c r="K116" s="21"/>
      <c r="L116" s="252"/>
      <c r="M116" s="21"/>
    </row>
    <row r="117" spans="1:13" ht="14.25">
      <c r="A117" s="242">
        <v>4537</v>
      </c>
      <c r="B117" s="20" t="s">
        <v>571</v>
      </c>
      <c r="C117" s="258"/>
      <c r="D117" s="251">
        <f>SUM(E117:F117)</f>
        <v>0</v>
      </c>
      <c r="E117" s="5"/>
      <c r="F117" s="24" t="s">
        <v>16</v>
      </c>
      <c r="G117" s="6"/>
      <c r="H117" s="23"/>
      <c r="I117" s="23"/>
      <c r="J117" s="23"/>
      <c r="K117" s="21"/>
      <c r="L117" s="252"/>
      <c r="M117" s="21"/>
    </row>
    <row r="118" spans="1:13" ht="14.25">
      <c r="A118" s="242">
        <v>4538</v>
      </c>
      <c r="B118" s="20" t="s">
        <v>572</v>
      </c>
      <c r="C118" s="258"/>
      <c r="D118" s="251">
        <f>SUM(E118:F118)</f>
        <v>0</v>
      </c>
      <c r="E118" s="5"/>
      <c r="F118" s="24" t="s">
        <v>16</v>
      </c>
      <c r="G118" s="6"/>
      <c r="H118" s="23"/>
      <c r="I118" s="23"/>
      <c r="J118" s="23"/>
      <c r="K118" s="21"/>
      <c r="L118" s="252"/>
      <c r="M118" s="21"/>
    </row>
    <row r="119" spans="1:13" ht="42.75">
      <c r="A119" s="242">
        <v>4540</v>
      </c>
      <c r="B119" s="265" t="s">
        <v>573</v>
      </c>
      <c r="C119" s="254" t="s">
        <v>442</v>
      </c>
      <c r="D119" s="251">
        <f>SUM(D121:D123)</f>
        <v>0</v>
      </c>
      <c r="E119" s="251">
        <f>SUM(E121:E123)</f>
        <v>0</v>
      </c>
      <c r="F119" s="10" t="s">
        <v>16</v>
      </c>
      <c r="G119" s="251">
        <f>SUM(G121:G123)</f>
        <v>0</v>
      </c>
      <c r="H119" s="251">
        <f>SUM(H121:H123)</f>
        <v>0</v>
      </c>
      <c r="I119" s="251">
        <f>SUM(I121:I123)</f>
        <v>0</v>
      </c>
      <c r="J119" s="251">
        <f>SUM(J121:J123)</f>
        <v>0</v>
      </c>
      <c r="K119" s="21"/>
      <c r="L119" s="252"/>
      <c r="M119" s="21"/>
    </row>
    <row r="120" spans="1:13" ht="14.25">
      <c r="A120" s="242"/>
      <c r="B120" s="250" t="s">
        <v>126</v>
      </c>
      <c r="C120" s="254"/>
      <c r="D120" s="251"/>
      <c r="E120" s="23"/>
      <c r="F120" s="24"/>
      <c r="G120" s="6"/>
      <c r="H120" s="23"/>
      <c r="I120" s="23"/>
      <c r="J120" s="23"/>
      <c r="K120" s="21"/>
      <c r="L120" s="252"/>
      <c r="M120" s="21"/>
    </row>
    <row r="121" spans="1:13" ht="38.25" customHeight="1">
      <c r="A121" s="242">
        <v>4541</v>
      </c>
      <c r="B121" s="262" t="s">
        <v>574</v>
      </c>
      <c r="C121" s="258" t="s">
        <v>575</v>
      </c>
      <c r="D121" s="251">
        <f>SUM(E121:F121)</f>
        <v>0</v>
      </c>
      <c r="E121" s="269"/>
      <c r="F121" s="24" t="s">
        <v>16</v>
      </c>
      <c r="G121" s="268"/>
      <c r="H121" s="269"/>
      <c r="I121" s="269"/>
      <c r="J121" s="269"/>
      <c r="K121" s="21"/>
      <c r="L121" s="252"/>
      <c r="M121" s="21"/>
    </row>
    <row r="122" spans="1:13" ht="38.25" customHeight="1">
      <c r="A122" s="242">
        <v>4542</v>
      </c>
      <c r="B122" s="262" t="s">
        <v>576</v>
      </c>
      <c r="C122" s="258" t="s">
        <v>577</v>
      </c>
      <c r="D122" s="251">
        <f>SUM(E122:F122)</f>
        <v>0</v>
      </c>
      <c r="E122" s="269"/>
      <c r="F122" s="24" t="s">
        <v>16</v>
      </c>
      <c r="G122" s="268"/>
      <c r="H122" s="269"/>
      <c r="I122" s="269"/>
      <c r="J122" s="269"/>
      <c r="K122" s="21"/>
      <c r="L122" s="252"/>
      <c r="M122" s="21"/>
    </row>
    <row r="123" spans="1:13" ht="28.5">
      <c r="A123" s="242">
        <v>4543</v>
      </c>
      <c r="B123" s="262" t="s">
        <v>578</v>
      </c>
      <c r="C123" s="258" t="s">
        <v>579</v>
      </c>
      <c r="D123" s="251">
        <f>SUM(D125,D129,D130)</f>
        <v>0</v>
      </c>
      <c r="E123" s="23">
        <f>SUM(E125,E129,E130)</f>
        <v>0</v>
      </c>
      <c r="F123" s="24" t="s">
        <v>16</v>
      </c>
      <c r="G123" s="23"/>
      <c r="H123" s="23"/>
      <c r="I123" s="23"/>
      <c r="J123" s="23"/>
      <c r="K123" s="21"/>
      <c r="L123" s="252"/>
      <c r="M123" s="21"/>
    </row>
    <row r="124" spans="1:13" ht="14.25">
      <c r="A124" s="242"/>
      <c r="B124" s="20" t="s">
        <v>440</v>
      </c>
      <c r="C124" s="258"/>
      <c r="D124" s="251"/>
      <c r="E124" s="23"/>
      <c r="F124" s="24"/>
      <c r="G124" s="6"/>
      <c r="H124" s="23"/>
      <c r="I124" s="23"/>
      <c r="J124" s="23"/>
      <c r="K124" s="21"/>
      <c r="L124" s="252"/>
      <c r="M124" s="21"/>
    </row>
    <row r="125" spans="1:13" ht="27">
      <c r="A125" s="242">
        <v>4544</v>
      </c>
      <c r="B125" s="20" t="s">
        <v>580</v>
      </c>
      <c r="C125" s="258"/>
      <c r="D125" s="251">
        <f>SUM(D127:D128)</f>
        <v>0</v>
      </c>
      <c r="E125" s="269"/>
      <c r="F125" s="24" t="s">
        <v>16</v>
      </c>
      <c r="G125" s="268"/>
      <c r="H125" s="269"/>
      <c r="I125" s="269"/>
      <c r="J125" s="269"/>
      <c r="K125" s="21"/>
      <c r="L125" s="252"/>
      <c r="M125" s="21"/>
    </row>
    <row r="126" spans="1:13" ht="14.25">
      <c r="A126" s="242"/>
      <c r="B126" s="274" t="s">
        <v>568</v>
      </c>
      <c r="C126" s="258"/>
      <c r="D126" s="251"/>
      <c r="E126" s="269"/>
      <c r="F126" s="24" t="s">
        <v>16</v>
      </c>
      <c r="G126" s="268"/>
      <c r="H126" s="269"/>
      <c r="I126" s="269"/>
      <c r="J126" s="269"/>
      <c r="K126" s="21"/>
      <c r="L126" s="252"/>
      <c r="M126" s="21"/>
    </row>
    <row r="127" spans="1:13" ht="24" customHeight="1">
      <c r="A127" s="275">
        <v>4545</v>
      </c>
      <c r="B127" s="276" t="s">
        <v>569</v>
      </c>
      <c r="C127" s="258"/>
      <c r="D127" s="251">
        <f>SUM(E127:F127)</f>
        <v>0</v>
      </c>
      <c r="E127" s="269"/>
      <c r="F127" s="24" t="s">
        <v>16</v>
      </c>
      <c r="G127" s="268"/>
      <c r="H127" s="269"/>
      <c r="I127" s="269"/>
      <c r="J127" s="269"/>
      <c r="K127" s="21"/>
      <c r="L127" s="252"/>
      <c r="M127" s="21"/>
    </row>
    <row r="128" spans="1:13" ht="14.25">
      <c r="A128" s="242">
        <v>4546</v>
      </c>
      <c r="B128" s="20" t="s">
        <v>581</v>
      </c>
      <c r="C128" s="258"/>
      <c r="D128" s="251">
        <f>SUM(E128:F128)</f>
        <v>0</v>
      </c>
      <c r="E128" s="269"/>
      <c r="F128" s="24" t="s">
        <v>16</v>
      </c>
      <c r="G128" s="268"/>
      <c r="H128" s="269"/>
      <c r="I128" s="269"/>
      <c r="J128" s="269"/>
      <c r="K128" s="21"/>
      <c r="L128" s="252"/>
      <c r="M128" s="21"/>
    </row>
    <row r="129" spans="1:13" ht="14.25">
      <c r="A129" s="242">
        <v>4547</v>
      </c>
      <c r="B129" s="20" t="s">
        <v>571</v>
      </c>
      <c r="C129" s="258"/>
      <c r="D129" s="251">
        <f>SUM(E129:F129)</f>
        <v>0</v>
      </c>
      <c r="E129" s="269"/>
      <c r="F129" s="24" t="s">
        <v>16</v>
      </c>
      <c r="G129" s="268"/>
      <c r="H129" s="269"/>
      <c r="I129" s="269"/>
      <c r="J129" s="269"/>
      <c r="K129" s="21"/>
      <c r="L129" s="252"/>
      <c r="M129" s="21"/>
    </row>
    <row r="130" spans="1:13" ht="14.25">
      <c r="A130" s="242">
        <v>4548</v>
      </c>
      <c r="B130" s="20" t="s">
        <v>572</v>
      </c>
      <c r="C130" s="258"/>
      <c r="D130" s="251">
        <f>SUM(E130:F130)</f>
        <v>0</v>
      </c>
      <c r="E130" s="269"/>
      <c r="F130" s="24" t="s">
        <v>16</v>
      </c>
      <c r="G130" s="268"/>
      <c r="H130" s="269"/>
      <c r="I130" s="269"/>
      <c r="J130" s="269"/>
      <c r="K130" s="21"/>
      <c r="L130" s="252"/>
      <c r="M130" s="21"/>
    </row>
    <row r="131" spans="1:13" ht="32.25" customHeight="1">
      <c r="A131" s="242">
        <v>4600</v>
      </c>
      <c r="B131" s="265" t="s">
        <v>582</v>
      </c>
      <c r="C131" s="254" t="s">
        <v>442</v>
      </c>
      <c r="D131" s="251">
        <f>SUM(D133,D137,D143)</f>
        <v>19000</v>
      </c>
      <c r="E131" s="5">
        <f>SUM(E133,E137,E143)</f>
        <v>19000</v>
      </c>
      <c r="F131" s="24" t="s">
        <v>16</v>
      </c>
      <c r="G131" s="6">
        <f>SUM(G133,G137,G143)</f>
        <v>0</v>
      </c>
      <c r="H131" s="23">
        <f>SUM(H133,H137,H143)</f>
        <v>0</v>
      </c>
      <c r="I131" s="23">
        <f>SUM(I133,I137,I143)</f>
        <v>0</v>
      </c>
      <c r="J131" s="23">
        <f>SUM(J133,J137,J143)</f>
        <v>0</v>
      </c>
      <c r="K131" s="21"/>
      <c r="L131" s="252"/>
      <c r="M131" s="21"/>
    </row>
    <row r="132" spans="1:13" ht="14.25">
      <c r="A132" s="242"/>
      <c r="B132" s="250" t="s">
        <v>440</v>
      </c>
      <c r="C132" s="244"/>
      <c r="D132" s="251"/>
      <c r="E132" s="5"/>
      <c r="F132" s="22"/>
      <c r="G132" s="6"/>
      <c r="H132" s="23"/>
      <c r="I132" s="23"/>
      <c r="J132" s="23"/>
      <c r="K132" s="21"/>
      <c r="L132" s="252"/>
      <c r="M132" s="21"/>
    </row>
    <row r="133" spans="1:13" ht="14.25">
      <c r="A133" s="242">
        <v>4610</v>
      </c>
      <c r="B133" s="277" t="s">
        <v>583</v>
      </c>
      <c r="C133" s="244"/>
      <c r="D133" s="251">
        <f>SUM(D135:D136)</f>
        <v>0</v>
      </c>
      <c r="E133" s="5">
        <f>SUM(E135:E136)</f>
        <v>0</v>
      </c>
      <c r="F133" s="24" t="s">
        <v>17</v>
      </c>
      <c r="G133" s="6">
        <f>SUM(G135:G136)</f>
        <v>0</v>
      </c>
      <c r="H133" s="23">
        <f>SUM(H135:H136)</f>
        <v>0</v>
      </c>
      <c r="I133" s="23">
        <f>SUM(I135:I136)</f>
        <v>0</v>
      </c>
      <c r="J133" s="23">
        <f>SUM(J135:J136)</f>
        <v>0</v>
      </c>
      <c r="K133" s="21"/>
      <c r="L133" s="252"/>
      <c r="M133" s="21"/>
    </row>
    <row r="134" spans="1:13" ht="14.25">
      <c r="A134" s="242"/>
      <c r="B134" s="250" t="s">
        <v>440</v>
      </c>
      <c r="C134" s="244"/>
      <c r="D134" s="251"/>
      <c r="E134" s="5"/>
      <c r="F134" s="24"/>
      <c r="G134" s="6"/>
      <c r="H134" s="23"/>
      <c r="I134" s="23"/>
      <c r="J134" s="23"/>
      <c r="K134" s="21"/>
      <c r="L134" s="252"/>
      <c r="M134" s="21"/>
    </row>
    <row r="135" spans="1:13" ht="28.5">
      <c r="A135" s="242">
        <v>4610</v>
      </c>
      <c r="B135" s="257" t="s">
        <v>584</v>
      </c>
      <c r="C135" s="244" t="s">
        <v>585</v>
      </c>
      <c r="D135" s="251">
        <f>SUM(E135:F135)</f>
        <v>0</v>
      </c>
      <c r="E135" s="5"/>
      <c r="F135" s="24" t="s">
        <v>16</v>
      </c>
      <c r="G135" s="6"/>
      <c r="H135" s="23"/>
      <c r="I135" s="23"/>
      <c r="J135" s="23"/>
      <c r="K135" s="21"/>
      <c r="L135" s="252"/>
      <c r="M135" s="21"/>
    </row>
    <row r="136" spans="1:13" ht="28.5">
      <c r="A136" s="242">
        <v>4620</v>
      </c>
      <c r="B136" s="257" t="s">
        <v>586</v>
      </c>
      <c r="C136" s="244" t="s">
        <v>587</v>
      </c>
      <c r="D136" s="251">
        <f>SUM(E136:F136)</f>
        <v>0</v>
      </c>
      <c r="E136" s="5"/>
      <c r="F136" s="24" t="s">
        <v>16</v>
      </c>
      <c r="G136" s="6"/>
      <c r="H136" s="23"/>
      <c r="I136" s="23"/>
      <c r="J136" s="23"/>
      <c r="K136" s="21"/>
      <c r="L136" s="252"/>
      <c r="M136" s="21"/>
    </row>
    <row r="137" spans="1:13" ht="42.75">
      <c r="A137" s="242">
        <v>4630</v>
      </c>
      <c r="B137" s="260" t="s">
        <v>588</v>
      </c>
      <c r="C137" s="254" t="s">
        <v>442</v>
      </c>
      <c r="D137" s="251">
        <f>SUM(D139:D142)</f>
        <v>19000</v>
      </c>
      <c r="E137" s="5">
        <f>SUM(E139:E142)</f>
        <v>19000</v>
      </c>
      <c r="F137" s="24" t="s">
        <v>16</v>
      </c>
      <c r="G137" s="6">
        <f>SUM(G139:G142)</f>
        <v>0</v>
      </c>
      <c r="H137" s="23">
        <f>SUM(H139:H142)</f>
        <v>0</v>
      </c>
      <c r="I137" s="23">
        <f>SUM(I139:I142)</f>
        <v>0</v>
      </c>
      <c r="J137" s="23">
        <f>SUM(J139:J142)</f>
        <v>0</v>
      </c>
      <c r="K137" s="21"/>
      <c r="L137" s="252"/>
      <c r="M137" s="21"/>
    </row>
    <row r="138" spans="1:13" ht="14.25">
      <c r="A138" s="242"/>
      <c r="B138" s="250" t="s">
        <v>126</v>
      </c>
      <c r="C138" s="254"/>
      <c r="D138" s="251"/>
      <c r="E138" s="5"/>
      <c r="F138" s="24"/>
      <c r="G138" s="6"/>
      <c r="H138" s="23"/>
      <c r="I138" s="23"/>
      <c r="J138" s="23"/>
      <c r="K138" s="21"/>
      <c r="L138" s="252"/>
      <c r="M138" s="21"/>
    </row>
    <row r="139" spans="1:13" ht="14.25">
      <c r="A139" s="242">
        <v>4631</v>
      </c>
      <c r="B139" s="257" t="s">
        <v>589</v>
      </c>
      <c r="C139" s="258" t="s">
        <v>590</v>
      </c>
      <c r="D139" s="251">
        <f>SUM(E139:F139)</f>
        <v>0</v>
      </c>
      <c r="E139" s="5"/>
      <c r="F139" s="24" t="s">
        <v>16</v>
      </c>
      <c r="G139" s="6"/>
      <c r="H139" s="23"/>
      <c r="I139" s="23"/>
      <c r="J139" s="23"/>
      <c r="K139" s="21"/>
      <c r="L139" s="252"/>
      <c r="M139" s="21"/>
    </row>
    <row r="140" spans="1:13" ht="31.5" customHeight="1">
      <c r="A140" s="242">
        <v>4632</v>
      </c>
      <c r="B140" s="257" t="s">
        <v>591</v>
      </c>
      <c r="C140" s="258" t="s">
        <v>592</v>
      </c>
      <c r="D140" s="251">
        <f>SUM(E140:F140)</f>
        <v>1000</v>
      </c>
      <c r="E140" s="5">
        <v>1000</v>
      </c>
      <c r="F140" s="24" t="s">
        <v>16</v>
      </c>
      <c r="G140" s="6"/>
      <c r="H140" s="23"/>
      <c r="I140" s="23"/>
      <c r="J140" s="23"/>
      <c r="K140" s="21"/>
      <c r="L140" s="252"/>
      <c r="M140" s="21"/>
    </row>
    <row r="141" spans="1:13" ht="17.25" customHeight="1">
      <c r="A141" s="242">
        <v>4633</v>
      </c>
      <c r="B141" s="257" t="s">
        <v>593</v>
      </c>
      <c r="C141" s="258" t="s">
        <v>594</v>
      </c>
      <c r="D141" s="251">
        <f>SUM(E141:F141)</f>
        <v>0</v>
      </c>
      <c r="E141" s="5"/>
      <c r="F141" s="24" t="s">
        <v>16</v>
      </c>
      <c r="G141" s="6"/>
      <c r="H141" s="23"/>
      <c r="I141" s="23"/>
      <c r="J141" s="23"/>
      <c r="K141" s="21"/>
      <c r="L141" s="252"/>
      <c r="M141" s="21"/>
    </row>
    <row r="142" spans="1:13" ht="14.25" customHeight="1">
      <c r="A142" s="242">
        <v>4634</v>
      </c>
      <c r="B142" s="257" t="s">
        <v>595</v>
      </c>
      <c r="C142" s="258" t="s">
        <v>596</v>
      </c>
      <c r="D142" s="251">
        <f>SUM(E142:F142)</f>
        <v>18000</v>
      </c>
      <c r="E142" s="5">
        <v>18000</v>
      </c>
      <c r="F142" s="24" t="s">
        <v>16</v>
      </c>
      <c r="G142" s="5"/>
      <c r="H142" s="26"/>
      <c r="I142" s="5"/>
      <c r="J142" s="5"/>
      <c r="K142" s="259"/>
      <c r="L142" s="252"/>
      <c r="M142" s="21"/>
    </row>
    <row r="143" spans="1:13" ht="14.25">
      <c r="A143" s="242">
        <v>4640</v>
      </c>
      <c r="B143" s="260" t="s">
        <v>597</v>
      </c>
      <c r="C143" s="254" t="s">
        <v>442</v>
      </c>
      <c r="D143" s="251">
        <f>SUM(D145)</f>
        <v>0</v>
      </c>
      <c r="E143" s="5">
        <f>SUM(E145)</f>
        <v>0</v>
      </c>
      <c r="F143" s="24" t="s">
        <v>16</v>
      </c>
      <c r="G143" s="6">
        <f>SUM(G145)</f>
        <v>0</v>
      </c>
      <c r="H143" s="23">
        <f>SUM(H145)</f>
        <v>0</v>
      </c>
      <c r="I143" s="23">
        <f>SUM(I145)</f>
        <v>0</v>
      </c>
      <c r="J143" s="23">
        <f>SUM(J145)</f>
        <v>0</v>
      </c>
      <c r="K143" s="21"/>
      <c r="L143" s="252"/>
      <c r="M143" s="21"/>
    </row>
    <row r="144" spans="1:13" ht="14.25">
      <c r="A144" s="242"/>
      <c r="B144" s="250" t="s">
        <v>126</v>
      </c>
      <c r="C144" s="254"/>
      <c r="D144" s="251"/>
      <c r="E144" s="5"/>
      <c r="F144" s="24"/>
      <c r="G144" s="6"/>
      <c r="H144" s="23"/>
      <c r="I144" s="23"/>
      <c r="J144" s="23"/>
      <c r="K144" s="21"/>
      <c r="L144" s="252"/>
      <c r="M144" s="21"/>
    </row>
    <row r="145" spans="1:13" ht="14.25">
      <c r="A145" s="242">
        <v>4641</v>
      </c>
      <c r="B145" s="257" t="s">
        <v>598</v>
      </c>
      <c r="C145" s="258" t="s">
        <v>599</v>
      </c>
      <c r="D145" s="251">
        <f>SUM(E145:F145)</f>
        <v>0</v>
      </c>
      <c r="E145" s="5"/>
      <c r="F145" s="24" t="s">
        <v>17</v>
      </c>
      <c r="G145" s="6"/>
      <c r="H145" s="23"/>
      <c r="I145" s="23"/>
      <c r="J145" s="23"/>
      <c r="K145" s="21"/>
      <c r="L145" s="252"/>
      <c r="M145" s="21"/>
    </row>
    <row r="146" spans="1:13" ht="48.75" customHeight="1">
      <c r="A146" s="242">
        <v>4700</v>
      </c>
      <c r="B146" s="260" t="s">
        <v>600</v>
      </c>
      <c r="C146" s="254" t="s">
        <v>442</v>
      </c>
      <c r="D146" s="251">
        <f aca="true" t="shared" si="5" ref="D146:J146">SUM(D148,D152,D158,D161,D165,D168,D171)</f>
        <v>383106.1</v>
      </c>
      <c r="E146" s="5">
        <f t="shared" si="5"/>
        <v>383106.1</v>
      </c>
      <c r="F146" s="22">
        <f t="shared" si="5"/>
        <v>0</v>
      </c>
      <c r="G146" s="6">
        <f t="shared" si="5"/>
        <v>0</v>
      </c>
      <c r="H146" s="23">
        <f t="shared" si="5"/>
        <v>0</v>
      </c>
      <c r="I146" s="23">
        <f t="shared" si="5"/>
        <v>0</v>
      </c>
      <c r="J146" s="23">
        <f t="shared" si="5"/>
        <v>0</v>
      </c>
      <c r="K146" s="21"/>
      <c r="L146" s="252"/>
      <c r="M146" s="21"/>
    </row>
    <row r="147" spans="1:13" ht="14.25">
      <c r="A147" s="242"/>
      <c r="B147" s="250" t="s">
        <v>440</v>
      </c>
      <c r="C147" s="244"/>
      <c r="D147" s="251"/>
      <c r="E147" s="5"/>
      <c r="F147" s="22"/>
      <c r="G147" s="6"/>
      <c r="H147" s="23"/>
      <c r="I147" s="23"/>
      <c r="J147" s="23"/>
      <c r="K147" s="21"/>
      <c r="L147" s="252"/>
      <c r="M147" s="21"/>
    </row>
    <row r="148" spans="1:13" ht="40.5" customHeight="1">
      <c r="A148" s="242">
        <v>4710</v>
      </c>
      <c r="B148" s="260" t="s">
        <v>601</v>
      </c>
      <c r="C148" s="254" t="s">
        <v>442</v>
      </c>
      <c r="D148" s="251">
        <f>SUM(D150:D151)</f>
        <v>9480</v>
      </c>
      <c r="E148" s="5">
        <f>SUM(E150:E151)</f>
        <v>9480</v>
      </c>
      <c r="F148" s="24" t="s">
        <v>16</v>
      </c>
      <c r="G148" s="6">
        <f>SUM(G150:G151)</f>
        <v>0</v>
      </c>
      <c r="H148" s="23">
        <f>SUM(H150:H151)</f>
        <v>0</v>
      </c>
      <c r="I148" s="23">
        <f>SUM(I150:I151)</f>
        <v>0</v>
      </c>
      <c r="J148" s="23">
        <f>SUM(J150:J151)</f>
        <v>0</v>
      </c>
      <c r="K148" s="21"/>
      <c r="L148" s="252"/>
      <c r="M148" s="21"/>
    </row>
    <row r="149" spans="1:13" ht="14.25">
      <c r="A149" s="242"/>
      <c r="B149" s="250" t="s">
        <v>126</v>
      </c>
      <c r="C149" s="254"/>
      <c r="D149" s="251"/>
      <c r="E149" s="5"/>
      <c r="F149" s="24"/>
      <c r="G149" s="6"/>
      <c r="H149" s="23"/>
      <c r="I149" s="23"/>
      <c r="J149" s="23"/>
      <c r="K149" s="21"/>
      <c r="L149" s="252"/>
      <c r="M149" s="21"/>
    </row>
    <row r="150" spans="1:13" ht="51" customHeight="1">
      <c r="A150" s="242">
        <v>4711</v>
      </c>
      <c r="B150" s="257" t="s">
        <v>602</v>
      </c>
      <c r="C150" s="258" t="s">
        <v>603</v>
      </c>
      <c r="D150" s="251">
        <f>SUM(E150:F150)</f>
        <v>0</v>
      </c>
      <c r="E150" s="5"/>
      <c r="F150" s="24" t="s">
        <v>16</v>
      </c>
      <c r="G150" s="6"/>
      <c r="H150" s="23"/>
      <c r="I150" s="23"/>
      <c r="J150" s="23"/>
      <c r="K150" s="21"/>
      <c r="L150" s="252"/>
      <c r="M150" s="21"/>
    </row>
    <row r="151" spans="1:13" ht="29.25" customHeight="1">
      <c r="A151" s="242">
        <v>4712</v>
      </c>
      <c r="B151" s="257" t="s">
        <v>604</v>
      </c>
      <c r="C151" s="258" t="s">
        <v>605</v>
      </c>
      <c r="D151" s="251">
        <f>SUM(E151:F151)</f>
        <v>9480</v>
      </c>
      <c r="E151" s="5">
        <v>9480</v>
      </c>
      <c r="F151" s="24" t="s">
        <v>16</v>
      </c>
      <c r="G151" s="6"/>
      <c r="H151" s="23"/>
      <c r="I151" s="23"/>
      <c r="J151" s="23"/>
      <c r="K151" s="259"/>
      <c r="L151" s="252"/>
      <c r="M151" s="21"/>
    </row>
    <row r="152" spans="1:13" ht="60.75" customHeight="1">
      <c r="A152" s="242">
        <v>4720</v>
      </c>
      <c r="B152" s="260" t="s">
        <v>606</v>
      </c>
      <c r="C152" s="254" t="s">
        <v>442</v>
      </c>
      <c r="D152" s="251">
        <f>SUM(D154:D157)</f>
        <v>4400</v>
      </c>
      <c r="E152" s="5">
        <f>SUM(E154:E157)</f>
        <v>4400</v>
      </c>
      <c r="F152" s="24" t="s">
        <v>16</v>
      </c>
      <c r="G152" s="6">
        <f>SUM(G154:G157)</f>
        <v>0</v>
      </c>
      <c r="H152" s="23">
        <f>SUM(H154:H157)</f>
        <v>0</v>
      </c>
      <c r="I152" s="23">
        <f>SUM(I154:I157)</f>
        <v>0</v>
      </c>
      <c r="J152" s="23">
        <f>SUM(J154:J157)</f>
        <v>0</v>
      </c>
      <c r="K152" s="21"/>
      <c r="L152" s="252"/>
      <c r="M152" s="21"/>
    </row>
    <row r="153" spans="1:13" ht="14.25">
      <c r="A153" s="242"/>
      <c r="B153" s="250" t="s">
        <v>126</v>
      </c>
      <c r="C153" s="254"/>
      <c r="D153" s="251"/>
      <c r="E153" s="5"/>
      <c r="F153" s="24"/>
      <c r="G153" s="6"/>
      <c r="H153" s="23"/>
      <c r="I153" s="23"/>
      <c r="J153" s="23"/>
      <c r="K153" s="21"/>
      <c r="L153" s="252"/>
      <c r="M153" s="21"/>
    </row>
    <row r="154" spans="1:13" ht="15.75" customHeight="1">
      <c r="A154" s="242">
        <v>4721</v>
      </c>
      <c r="B154" s="257" t="s">
        <v>607</v>
      </c>
      <c r="C154" s="258" t="s">
        <v>608</v>
      </c>
      <c r="D154" s="251">
        <f>SUM(E154:F154)</f>
        <v>0</v>
      </c>
      <c r="E154" s="5"/>
      <c r="F154" s="24" t="s">
        <v>16</v>
      </c>
      <c r="G154" s="6"/>
      <c r="H154" s="23"/>
      <c r="I154" s="23"/>
      <c r="J154" s="23"/>
      <c r="K154" s="21"/>
      <c r="L154" s="252"/>
      <c r="M154" s="21"/>
    </row>
    <row r="155" spans="1:13" ht="14.25">
      <c r="A155" s="242">
        <v>4722</v>
      </c>
      <c r="B155" s="257" t="s">
        <v>609</v>
      </c>
      <c r="C155" s="263">
        <v>4822</v>
      </c>
      <c r="D155" s="251">
        <f>SUM(E155:F155)</f>
        <v>0</v>
      </c>
      <c r="E155" s="5"/>
      <c r="F155" s="24" t="s">
        <v>16</v>
      </c>
      <c r="G155" s="6"/>
      <c r="H155" s="23"/>
      <c r="I155" s="23"/>
      <c r="J155" s="23"/>
      <c r="K155" s="21"/>
      <c r="L155" s="252"/>
      <c r="M155" s="21"/>
    </row>
    <row r="156" spans="1:13" ht="14.25">
      <c r="A156" s="242">
        <v>4723</v>
      </c>
      <c r="B156" s="257" t="s">
        <v>610</v>
      </c>
      <c r="C156" s="258" t="s">
        <v>611</v>
      </c>
      <c r="D156" s="251">
        <f>SUM(E156:F156)</f>
        <v>4400</v>
      </c>
      <c r="E156" s="5">
        <v>4400</v>
      </c>
      <c r="F156" s="24" t="s">
        <v>16</v>
      </c>
      <c r="G156" s="5"/>
      <c r="H156" s="26"/>
      <c r="I156" s="5"/>
      <c r="J156" s="5"/>
      <c r="K156" s="259"/>
      <c r="L156" s="252"/>
      <c r="M156" s="21"/>
    </row>
    <row r="157" spans="1:13" ht="30.75" customHeight="1">
      <c r="A157" s="242">
        <v>4724</v>
      </c>
      <c r="B157" s="257" t="s">
        <v>612</v>
      </c>
      <c r="C157" s="258" t="s">
        <v>613</v>
      </c>
      <c r="D157" s="251">
        <f>SUM(E157:F157)</f>
        <v>0</v>
      </c>
      <c r="E157" s="5"/>
      <c r="F157" s="24" t="s">
        <v>16</v>
      </c>
      <c r="G157" s="6"/>
      <c r="H157" s="23"/>
      <c r="I157" s="23"/>
      <c r="J157" s="23"/>
      <c r="K157" s="21"/>
      <c r="L157" s="252"/>
      <c r="M157" s="21"/>
    </row>
    <row r="158" spans="1:13" ht="28.5">
      <c r="A158" s="242">
        <v>4730</v>
      </c>
      <c r="B158" s="260" t="s">
        <v>614</v>
      </c>
      <c r="C158" s="254" t="s">
        <v>442</v>
      </c>
      <c r="D158" s="251">
        <f>SUM(D160)</f>
        <v>0</v>
      </c>
      <c r="E158" s="5">
        <f>SUM(E160)</f>
        <v>0</v>
      </c>
      <c r="F158" s="24" t="s">
        <v>16</v>
      </c>
      <c r="G158" s="6">
        <f>SUM(G160)</f>
        <v>0</v>
      </c>
      <c r="H158" s="23">
        <f>SUM(H160)</f>
        <v>0</v>
      </c>
      <c r="I158" s="23">
        <f>SUM(I160)</f>
        <v>0</v>
      </c>
      <c r="J158" s="23">
        <f>SUM(J160)</f>
        <v>0</v>
      </c>
      <c r="K158" s="21"/>
      <c r="L158" s="252"/>
      <c r="M158" s="21"/>
    </row>
    <row r="159" spans="1:13" ht="14.25">
      <c r="A159" s="242"/>
      <c r="B159" s="250" t="s">
        <v>126</v>
      </c>
      <c r="C159" s="254"/>
      <c r="D159" s="251"/>
      <c r="E159" s="5"/>
      <c r="F159" s="24"/>
      <c r="G159" s="6"/>
      <c r="H159" s="23"/>
      <c r="I159" s="23"/>
      <c r="J159" s="23"/>
      <c r="K159" s="21"/>
      <c r="L159" s="252"/>
      <c r="M159" s="21"/>
    </row>
    <row r="160" spans="1:13" ht="27">
      <c r="A160" s="242">
        <v>4731</v>
      </c>
      <c r="B160" s="266" t="s">
        <v>615</v>
      </c>
      <c r="C160" s="258" t="s">
        <v>616</v>
      </c>
      <c r="D160" s="251">
        <f>SUM(E160:F160)</f>
        <v>0</v>
      </c>
      <c r="E160" s="5"/>
      <c r="F160" s="24" t="s">
        <v>16</v>
      </c>
      <c r="G160" s="6"/>
      <c r="H160" s="23"/>
      <c r="I160" s="23"/>
      <c r="J160" s="23"/>
      <c r="K160" s="21"/>
      <c r="L160" s="252"/>
      <c r="M160" s="21"/>
    </row>
    <row r="161" spans="1:13" ht="57">
      <c r="A161" s="242">
        <v>4740</v>
      </c>
      <c r="B161" s="260" t="s">
        <v>617</v>
      </c>
      <c r="C161" s="254" t="s">
        <v>442</v>
      </c>
      <c r="D161" s="251">
        <f>SUM(D163:D164)</f>
        <v>0</v>
      </c>
      <c r="E161" s="5">
        <f>SUM(E163:E164)</f>
        <v>0</v>
      </c>
      <c r="F161" s="24" t="s">
        <v>16</v>
      </c>
      <c r="G161" s="6">
        <f>SUM(G163:G164)</f>
        <v>0</v>
      </c>
      <c r="H161" s="23">
        <f>SUM(H163:H164)</f>
        <v>0</v>
      </c>
      <c r="I161" s="23">
        <f>SUM(I163:I164)</f>
        <v>0</v>
      </c>
      <c r="J161" s="23">
        <f>SUM(J163:J164)</f>
        <v>0</v>
      </c>
      <c r="K161" s="21"/>
      <c r="L161" s="252"/>
      <c r="M161" s="21"/>
    </row>
    <row r="162" spans="1:13" ht="14.25">
      <c r="A162" s="242"/>
      <c r="B162" s="250" t="s">
        <v>126</v>
      </c>
      <c r="C162" s="254"/>
      <c r="D162" s="251"/>
      <c r="E162" s="5"/>
      <c r="F162" s="24"/>
      <c r="G162" s="6"/>
      <c r="H162" s="23"/>
      <c r="I162" s="23"/>
      <c r="J162" s="23"/>
      <c r="K162" s="21"/>
      <c r="L162" s="252"/>
      <c r="M162" s="21"/>
    </row>
    <row r="163" spans="1:13" ht="27.75" customHeight="1">
      <c r="A163" s="242">
        <v>4741</v>
      </c>
      <c r="B163" s="257" t="s">
        <v>618</v>
      </c>
      <c r="C163" s="258" t="s">
        <v>619</v>
      </c>
      <c r="D163" s="251">
        <f>SUM(E163:F163)</f>
        <v>0</v>
      </c>
      <c r="E163" s="5"/>
      <c r="F163" s="24" t="s">
        <v>16</v>
      </c>
      <c r="G163" s="6"/>
      <c r="H163" s="23"/>
      <c r="I163" s="23"/>
      <c r="J163" s="23"/>
      <c r="K163" s="21"/>
      <c r="L163" s="252"/>
      <c r="M163" s="21"/>
    </row>
    <row r="164" spans="1:13" ht="27" customHeight="1">
      <c r="A164" s="242">
        <v>4742</v>
      </c>
      <c r="B164" s="257" t="s">
        <v>620</v>
      </c>
      <c r="C164" s="258" t="s">
        <v>621</v>
      </c>
      <c r="D164" s="251">
        <f>SUM(E164:F164)</f>
        <v>0</v>
      </c>
      <c r="E164" s="5"/>
      <c r="F164" s="24" t="s">
        <v>16</v>
      </c>
      <c r="G164" s="6"/>
      <c r="H164" s="23"/>
      <c r="I164" s="23"/>
      <c r="J164" s="23"/>
      <c r="K164" s="21"/>
      <c r="L164" s="252"/>
      <c r="M164" s="21"/>
    </row>
    <row r="165" spans="1:13" ht="39.75" customHeight="1">
      <c r="A165" s="242">
        <v>4750</v>
      </c>
      <c r="B165" s="260" t="s">
        <v>622</v>
      </c>
      <c r="C165" s="254" t="s">
        <v>442</v>
      </c>
      <c r="D165" s="251">
        <f>SUM(D167)</f>
        <v>0</v>
      </c>
      <c r="E165" s="5">
        <f>SUM(E167)</f>
        <v>0</v>
      </c>
      <c r="F165" s="24" t="s">
        <v>16</v>
      </c>
      <c r="G165" s="6">
        <f>SUM(G167)</f>
        <v>0</v>
      </c>
      <c r="H165" s="23">
        <f>SUM(H167)</f>
        <v>0</v>
      </c>
      <c r="I165" s="23">
        <f>SUM(I167)</f>
        <v>0</v>
      </c>
      <c r="J165" s="23">
        <f>SUM(J167)</f>
        <v>0</v>
      </c>
      <c r="K165" s="21"/>
      <c r="L165" s="252"/>
      <c r="M165" s="21"/>
    </row>
    <row r="166" spans="1:13" ht="14.25">
      <c r="A166" s="242"/>
      <c r="B166" s="250" t="s">
        <v>126</v>
      </c>
      <c r="C166" s="254"/>
      <c r="D166" s="251"/>
      <c r="E166" s="5"/>
      <c r="F166" s="24"/>
      <c r="G166" s="6"/>
      <c r="H166" s="23"/>
      <c r="I166" s="23"/>
      <c r="J166" s="23"/>
      <c r="K166" s="21"/>
      <c r="L166" s="252"/>
      <c r="M166" s="21"/>
    </row>
    <row r="167" spans="1:13" ht="39.75" customHeight="1">
      <c r="A167" s="242">
        <v>4751</v>
      </c>
      <c r="B167" s="257" t="s">
        <v>623</v>
      </c>
      <c r="C167" s="258" t="s">
        <v>624</v>
      </c>
      <c r="D167" s="251">
        <f>SUM(E167:F167)</f>
        <v>0</v>
      </c>
      <c r="E167" s="5"/>
      <c r="F167" s="24" t="s">
        <v>16</v>
      </c>
      <c r="G167" s="6"/>
      <c r="H167" s="23"/>
      <c r="I167" s="23"/>
      <c r="J167" s="23"/>
      <c r="K167" s="21"/>
      <c r="L167" s="252"/>
      <c r="M167" s="21"/>
    </row>
    <row r="168" spans="1:13" ht="17.25" customHeight="1">
      <c r="A168" s="242">
        <v>4760</v>
      </c>
      <c r="B168" s="278" t="s">
        <v>625</v>
      </c>
      <c r="C168" s="254" t="s">
        <v>442</v>
      </c>
      <c r="D168" s="251">
        <f>SUM(D170)</f>
        <v>0</v>
      </c>
      <c r="E168" s="5">
        <f>SUM(E170)</f>
        <v>0</v>
      </c>
      <c r="F168" s="24" t="s">
        <v>16</v>
      </c>
      <c r="G168" s="6">
        <f>SUM(G170)</f>
        <v>0</v>
      </c>
      <c r="H168" s="23">
        <f>SUM(H170)</f>
        <v>0</v>
      </c>
      <c r="I168" s="23">
        <f>SUM(I170)</f>
        <v>0</v>
      </c>
      <c r="J168" s="23">
        <f>SUM(J170)</f>
        <v>0</v>
      </c>
      <c r="K168" s="21"/>
      <c r="L168" s="252"/>
      <c r="M168" s="21"/>
    </row>
    <row r="169" spans="1:13" ht="14.25">
      <c r="A169" s="242"/>
      <c r="B169" s="250" t="s">
        <v>126</v>
      </c>
      <c r="C169" s="254"/>
      <c r="D169" s="251"/>
      <c r="E169" s="5"/>
      <c r="F169" s="24"/>
      <c r="G169" s="6"/>
      <c r="H169" s="23"/>
      <c r="I169" s="23"/>
      <c r="J169" s="23"/>
      <c r="K169" s="21"/>
      <c r="L169" s="252"/>
      <c r="M169" s="21"/>
    </row>
    <row r="170" spans="1:13" ht="17.25" customHeight="1">
      <c r="A170" s="242">
        <v>4761</v>
      </c>
      <c r="B170" s="257" t="s">
        <v>626</v>
      </c>
      <c r="C170" s="258" t="s">
        <v>627</v>
      </c>
      <c r="D170" s="251">
        <f>SUM(E170:F170)</f>
        <v>0</v>
      </c>
      <c r="E170" s="5"/>
      <c r="F170" s="24" t="s">
        <v>16</v>
      </c>
      <c r="G170" s="6"/>
      <c r="H170" s="23"/>
      <c r="I170" s="23"/>
      <c r="J170" s="23"/>
      <c r="K170" s="21"/>
      <c r="L170" s="252"/>
      <c r="M170" s="21"/>
    </row>
    <row r="171" spans="1:13" ht="14.25">
      <c r="A171" s="242">
        <v>4770</v>
      </c>
      <c r="B171" s="260" t="s">
        <v>628</v>
      </c>
      <c r="C171" s="254" t="s">
        <v>442</v>
      </c>
      <c r="D171" s="251">
        <f aca="true" t="shared" si="6" ref="D171:J171">SUM(D173)</f>
        <v>369226.1</v>
      </c>
      <c r="E171" s="5">
        <f t="shared" si="6"/>
        <v>369226.1</v>
      </c>
      <c r="F171" s="22">
        <f t="shared" si="6"/>
        <v>0</v>
      </c>
      <c r="G171" s="6">
        <f t="shared" si="6"/>
        <v>0</v>
      </c>
      <c r="H171" s="23">
        <f t="shared" si="6"/>
        <v>0</v>
      </c>
      <c r="I171" s="23">
        <f t="shared" si="6"/>
        <v>0</v>
      </c>
      <c r="J171" s="23">
        <f t="shared" si="6"/>
        <v>0</v>
      </c>
      <c r="K171" s="21"/>
      <c r="L171" s="252"/>
      <c r="M171" s="21"/>
    </row>
    <row r="172" spans="1:13" ht="14.25">
      <c r="A172" s="242"/>
      <c r="B172" s="250" t="s">
        <v>126</v>
      </c>
      <c r="C172" s="254"/>
      <c r="D172" s="251"/>
      <c r="E172" s="5"/>
      <c r="F172" s="24"/>
      <c r="G172" s="6"/>
      <c r="H172" s="23"/>
      <c r="I172" s="23"/>
      <c r="J172" s="23"/>
      <c r="K172" s="21"/>
      <c r="L172" s="252"/>
      <c r="M172" s="21"/>
    </row>
    <row r="173" spans="1:13" ht="14.25">
      <c r="A173" s="242">
        <v>4771</v>
      </c>
      <c r="B173" s="257" t="s">
        <v>629</v>
      </c>
      <c r="C173" s="258" t="s">
        <v>630</v>
      </c>
      <c r="D173" s="251">
        <f>E173</f>
        <v>369226.1</v>
      </c>
      <c r="E173" s="5">
        <v>369226.1</v>
      </c>
      <c r="F173" s="24">
        <v>0</v>
      </c>
      <c r="G173" s="5"/>
      <c r="H173" s="26"/>
      <c r="I173" s="5"/>
      <c r="J173" s="5"/>
      <c r="K173" s="21"/>
      <c r="L173" s="252"/>
      <c r="M173" s="21"/>
    </row>
    <row r="174" spans="1:13" ht="40.5">
      <c r="A174" s="242">
        <v>4772</v>
      </c>
      <c r="B174" s="266" t="s">
        <v>631</v>
      </c>
      <c r="C174" s="254" t="s">
        <v>442</v>
      </c>
      <c r="D174" s="251">
        <f>SUM(E174:F174)</f>
        <v>0</v>
      </c>
      <c r="E174" s="5"/>
      <c r="F174" s="24" t="s">
        <v>17</v>
      </c>
      <c r="G174" s="5"/>
      <c r="H174" s="5"/>
      <c r="I174" s="5"/>
      <c r="J174" s="5"/>
      <c r="K174" s="21"/>
      <c r="L174" s="21"/>
      <c r="M174" s="21"/>
    </row>
    <row r="175" spans="1:13" s="280" customFormat="1" ht="56.25" customHeight="1">
      <c r="A175" s="242">
        <v>5000</v>
      </c>
      <c r="B175" s="279" t="s">
        <v>632</v>
      </c>
      <c r="C175" s="254" t="s">
        <v>442</v>
      </c>
      <c r="D175" s="251">
        <f>SUM(D177,D195,D201,D204)</f>
        <v>3000</v>
      </c>
      <c r="E175" s="29" t="s">
        <v>16</v>
      </c>
      <c r="F175" s="22">
        <f>SUM(F177,F195,F201,F204)</f>
        <v>3000</v>
      </c>
      <c r="G175" s="6">
        <f>SUM(G177,G195,G201,G204)</f>
        <v>0</v>
      </c>
      <c r="H175" s="23">
        <f>SUM(H177,H195,H201,H204)</f>
        <v>0</v>
      </c>
      <c r="I175" s="23">
        <f>SUM(I177,I195,I201,I204)</f>
        <v>0</v>
      </c>
      <c r="J175" s="23">
        <f>SUM(J177,J195,J201,J204)</f>
        <v>0</v>
      </c>
      <c r="K175" s="21"/>
      <c r="L175" s="21"/>
      <c r="M175" s="21"/>
    </row>
    <row r="176" spans="1:13" ht="14.25">
      <c r="A176" s="242"/>
      <c r="B176" s="250" t="s">
        <v>440</v>
      </c>
      <c r="C176" s="244"/>
      <c r="D176" s="251"/>
      <c r="E176" s="5"/>
      <c r="F176" s="22"/>
      <c r="G176" s="6"/>
      <c r="H176" s="23"/>
      <c r="I176" s="23"/>
      <c r="J176" s="23"/>
      <c r="K176" s="21"/>
      <c r="L176" s="21"/>
      <c r="M176" s="21"/>
    </row>
    <row r="177" spans="1:13" ht="28.5">
      <c r="A177" s="242">
        <v>5100</v>
      </c>
      <c r="B177" s="257" t="s">
        <v>633</v>
      </c>
      <c r="C177" s="254" t="s">
        <v>442</v>
      </c>
      <c r="D177" s="251">
        <f>SUM(D179,D184,D189)</f>
        <v>3000</v>
      </c>
      <c r="E177" s="29" t="s">
        <v>16</v>
      </c>
      <c r="F177" s="22">
        <f>SUM(F179,F184,F189)</f>
        <v>3000</v>
      </c>
      <c r="G177" s="6">
        <f>SUM(G179,G184,G189)</f>
        <v>0</v>
      </c>
      <c r="H177" s="23">
        <f>SUM(H179,H184,H189)</f>
        <v>0</v>
      </c>
      <c r="I177" s="23">
        <f>SUM(I179,I184,I189)</f>
        <v>0</v>
      </c>
      <c r="J177" s="23">
        <f>SUM(J179,J184,J189)</f>
        <v>0</v>
      </c>
      <c r="K177" s="21"/>
      <c r="L177" s="21"/>
      <c r="M177" s="21"/>
    </row>
    <row r="178" spans="1:13" ht="14.25">
      <c r="A178" s="242"/>
      <c r="B178" s="250" t="s">
        <v>440</v>
      </c>
      <c r="C178" s="244"/>
      <c r="D178" s="251"/>
      <c r="E178" s="5"/>
      <c r="F178" s="22"/>
      <c r="G178" s="6"/>
      <c r="H178" s="23"/>
      <c r="I178" s="23"/>
      <c r="J178" s="23"/>
      <c r="K178" s="21"/>
      <c r="L178" s="21"/>
      <c r="M178" s="21"/>
    </row>
    <row r="179" spans="1:13" ht="28.5">
      <c r="A179" s="242">
        <v>5110</v>
      </c>
      <c r="B179" s="260" t="s">
        <v>634</v>
      </c>
      <c r="C179" s="254" t="s">
        <v>442</v>
      </c>
      <c r="D179" s="251">
        <f>SUM(D181:D183)</f>
        <v>0</v>
      </c>
      <c r="E179" s="5" t="s">
        <v>17</v>
      </c>
      <c r="F179" s="22">
        <f>SUM(F181:F183)</f>
        <v>0</v>
      </c>
      <c r="G179" s="6">
        <f>SUM(G181:G183)</f>
        <v>0</v>
      </c>
      <c r="H179" s="23">
        <f>SUM(H181:H183)</f>
        <v>0</v>
      </c>
      <c r="I179" s="23">
        <f>SUM(I181:I183)</f>
        <v>0</v>
      </c>
      <c r="J179" s="23">
        <f>SUM(J181:J183)</f>
        <v>0</v>
      </c>
      <c r="K179" s="21"/>
      <c r="L179" s="21"/>
      <c r="M179" s="21"/>
    </row>
    <row r="180" spans="1:13" ht="14.25">
      <c r="A180" s="242"/>
      <c r="B180" s="250" t="s">
        <v>126</v>
      </c>
      <c r="C180" s="254"/>
      <c r="D180" s="251"/>
      <c r="E180" s="5"/>
      <c r="F180" s="24"/>
      <c r="G180" s="281"/>
      <c r="H180" s="10"/>
      <c r="I180" s="10"/>
      <c r="J180" s="10"/>
      <c r="K180" s="21"/>
      <c r="L180" s="21"/>
      <c r="M180" s="21"/>
    </row>
    <row r="181" spans="1:13" ht="14.25">
      <c r="A181" s="242">
        <v>5111</v>
      </c>
      <c r="B181" s="257" t="s">
        <v>635</v>
      </c>
      <c r="C181" s="282" t="s">
        <v>636</v>
      </c>
      <c r="D181" s="251">
        <f>SUM(E181:F181)</f>
        <v>0</v>
      </c>
      <c r="E181" s="29" t="s">
        <v>16</v>
      </c>
      <c r="F181" s="22"/>
      <c r="G181" s="6"/>
      <c r="H181" s="23"/>
      <c r="I181" s="23"/>
      <c r="J181" s="23"/>
      <c r="K181" s="21"/>
      <c r="L181" s="21"/>
      <c r="M181" s="21"/>
    </row>
    <row r="182" spans="1:13" ht="20.25" customHeight="1">
      <c r="A182" s="242">
        <v>5112</v>
      </c>
      <c r="B182" s="257" t="s">
        <v>637</v>
      </c>
      <c r="C182" s="282" t="s">
        <v>638</v>
      </c>
      <c r="D182" s="251">
        <f>SUM(E182:F182)</f>
        <v>0</v>
      </c>
      <c r="E182" s="29" t="s">
        <v>16</v>
      </c>
      <c r="F182" s="22"/>
      <c r="G182" s="6"/>
      <c r="H182" s="6"/>
      <c r="I182" s="6"/>
      <c r="J182" s="6"/>
      <c r="K182" s="21"/>
      <c r="L182" s="21"/>
      <c r="M182" s="21"/>
    </row>
    <row r="183" spans="1:13" ht="26.25" customHeight="1">
      <c r="A183" s="242">
        <v>5113</v>
      </c>
      <c r="B183" s="257" t="s">
        <v>639</v>
      </c>
      <c r="C183" s="282" t="s">
        <v>640</v>
      </c>
      <c r="D183" s="251">
        <f>SUM(E183:F183)</f>
        <v>0</v>
      </c>
      <c r="E183" s="29" t="s">
        <v>16</v>
      </c>
      <c r="F183" s="22"/>
      <c r="G183" s="6"/>
      <c r="H183" s="6"/>
      <c r="I183" s="6"/>
      <c r="J183" s="6"/>
      <c r="K183" s="21"/>
      <c r="L183" s="21"/>
      <c r="M183" s="21"/>
    </row>
    <row r="184" spans="1:13" ht="28.5" customHeight="1">
      <c r="A184" s="242">
        <v>5120</v>
      </c>
      <c r="B184" s="260" t="s">
        <v>641</v>
      </c>
      <c r="C184" s="254" t="s">
        <v>442</v>
      </c>
      <c r="D184" s="251">
        <f>SUM(D186:D188)</f>
        <v>3000</v>
      </c>
      <c r="E184" s="5" t="s">
        <v>17</v>
      </c>
      <c r="F184" s="22">
        <f>SUM(F186:F188)</f>
        <v>3000</v>
      </c>
      <c r="G184" s="6">
        <f>SUM(G186:G188)</f>
        <v>0</v>
      </c>
      <c r="H184" s="23">
        <f>SUM(H186:H188)</f>
        <v>0</v>
      </c>
      <c r="I184" s="23">
        <f>SUM(I186:I188)</f>
        <v>0</v>
      </c>
      <c r="J184" s="23">
        <f>SUM(J186:J188)</f>
        <v>0</v>
      </c>
      <c r="K184" s="21"/>
      <c r="L184" s="21"/>
      <c r="M184" s="21"/>
    </row>
    <row r="185" spans="1:13" ht="14.25">
      <c r="A185" s="242"/>
      <c r="B185" s="283" t="s">
        <v>126</v>
      </c>
      <c r="C185" s="254"/>
      <c r="D185" s="251"/>
      <c r="E185" s="5"/>
      <c r="F185" s="24"/>
      <c r="G185" s="281"/>
      <c r="H185" s="10"/>
      <c r="I185" s="10"/>
      <c r="J185" s="10"/>
      <c r="K185" s="21"/>
      <c r="L185" s="21"/>
      <c r="M185" s="21"/>
    </row>
    <row r="186" spans="1:13" ht="14.25">
      <c r="A186" s="242">
        <v>5121</v>
      </c>
      <c r="B186" s="257" t="s">
        <v>642</v>
      </c>
      <c r="C186" s="282" t="s">
        <v>643</v>
      </c>
      <c r="D186" s="251">
        <f>SUM(E186:F186)</f>
        <v>3000</v>
      </c>
      <c r="E186" s="29" t="s">
        <v>16</v>
      </c>
      <c r="F186" s="284">
        <v>3000</v>
      </c>
      <c r="G186" s="6"/>
      <c r="H186" s="6"/>
      <c r="I186" s="6"/>
      <c r="J186" s="6"/>
      <c r="K186" s="21"/>
      <c r="L186" s="21"/>
      <c r="M186" s="21"/>
    </row>
    <row r="187" spans="1:13" ht="14.25">
      <c r="A187" s="242">
        <v>5122</v>
      </c>
      <c r="B187" s="257" t="s">
        <v>644</v>
      </c>
      <c r="C187" s="282" t="s">
        <v>645</v>
      </c>
      <c r="D187" s="251">
        <f>SUM(E187:F187)</f>
        <v>0</v>
      </c>
      <c r="E187" s="29" t="s">
        <v>16</v>
      </c>
      <c r="F187" s="22"/>
      <c r="G187" s="6"/>
      <c r="H187" s="6"/>
      <c r="I187" s="6"/>
      <c r="J187" s="6"/>
      <c r="K187" s="21"/>
      <c r="L187" s="21"/>
      <c r="M187" s="21"/>
    </row>
    <row r="188" spans="1:13" ht="17.25" customHeight="1">
      <c r="A188" s="242">
        <v>5123</v>
      </c>
      <c r="B188" s="257" t="s">
        <v>646</v>
      </c>
      <c r="C188" s="282" t="s">
        <v>647</v>
      </c>
      <c r="D188" s="251">
        <f>SUM(E188:F188)</f>
        <v>0</v>
      </c>
      <c r="E188" s="29" t="s">
        <v>16</v>
      </c>
      <c r="F188" s="22"/>
      <c r="G188" s="6"/>
      <c r="H188" s="6"/>
      <c r="I188" s="6"/>
      <c r="J188" s="6"/>
      <c r="K188" s="21"/>
      <c r="L188" s="21"/>
      <c r="M188" s="21"/>
    </row>
    <row r="189" spans="1:13" ht="36.75" customHeight="1">
      <c r="A189" s="242">
        <v>5130</v>
      </c>
      <c r="B189" s="260" t="s">
        <v>648</v>
      </c>
      <c r="C189" s="254" t="s">
        <v>442</v>
      </c>
      <c r="D189" s="251">
        <f>SUM(D191:D194)</f>
        <v>0</v>
      </c>
      <c r="E189" s="5" t="s">
        <v>17</v>
      </c>
      <c r="F189" s="22">
        <f>SUM(F191:F194)</f>
        <v>0</v>
      </c>
      <c r="G189" s="6">
        <f>SUM(G191:G194)</f>
        <v>0</v>
      </c>
      <c r="H189" s="23">
        <f>SUM(H191:H194)</f>
        <v>0</v>
      </c>
      <c r="I189" s="23">
        <f>SUM(I191:I194)</f>
        <v>0</v>
      </c>
      <c r="J189" s="23">
        <f>SUM(J191:J194)</f>
        <v>0</v>
      </c>
      <c r="K189" s="21"/>
      <c r="L189" s="21"/>
      <c r="M189" s="21"/>
    </row>
    <row r="190" spans="1:13" ht="14.25">
      <c r="A190" s="242"/>
      <c r="B190" s="250" t="s">
        <v>126</v>
      </c>
      <c r="C190" s="254"/>
      <c r="D190" s="251"/>
      <c r="E190" s="5"/>
      <c r="F190" s="24"/>
      <c r="G190" s="281"/>
      <c r="H190" s="10"/>
      <c r="I190" s="10"/>
      <c r="J190" s="10"/>
      <c r="K190" s="21"/>
      <c r="L190" s="21"/>
      <c r="M190" s="21"/>
    </row>
    <row r="191" spans="1:13" ht="17.25" customHeight="1">
      <c r="A191" s="242">
        <v>5131</v>
      </c>
      <c r="B191" s="257" t="s">
        <v>649</v>
      </c>
      <c r="C191" s="282" t="s">
        <v>650</v>
      </c>
      <c r="D191" s="251">
        <f>SUM(E191:F191)</f>
        <v>0</v>
      </c>
      <c r="E191" s="29" t="s">
        <v>16</v>
      </c>
      <c r="F191" s="22"/>
      <c r="G191" s="6"/>
      <c r="H191" s="23"/>
      <c r="I191" s="23"/>
      <c r="J191" s="23"/>
      <c r="K191" s="21"/>
      <c r="L191" s="21"/>
      <c r="M191" s="21"/>
    </row>
    <row r="192" spans="1:13" ht="17.25" customHeight="1">
      <c r="A192" s="242">
        <v>5132</v>
      </c>
      <c r="B192" s="257" t="s">
        <v>651</v>
      </c>
      <c r="C192" s="282" t="s">
        <v>652</v>
      </c>
      <c r="D192" s="251">
        <f>SUM(E192:F192)</f>
        <v>0</v>
      </c>
      <c r="E192" s="29" t="s">
        <v>16</v>
      </c>
      <c r="F192" s="22"/>
      <c r="G192" s="6"/>
      <c r="H192" s="23"/>
      <c r="I192" s="23"/>
      <c r="J192" s="23"/>
      <c r="K192" s="21"/>
      <c r="L192" s="21"/>
      <c r="M192" s="21"/>
    </row>
    <row r="193" spans="1:13" ht="17.25" customHeight="1">
      <c r="A193" s="242">
        <v>5133</v>
      </c>
      <c r="B193" s="257" t="s">
        <v>653</v>
      </c>
      <c r="C193" s="282" t="s">
        <v>654</v>
      </c>
      <c r="D193" s="251">
        <f>SUM(E193:F193)</f>
        <v>0</v>
      </c>
      <c r="E193" s="29" t="s">
        <v>17</v>
      </c>
      <c r="F193" s="22"/>
      <c r="G193" s="6"/>
      <c r="H193" s="23"/>
      <c r="I193" s="23"/>
      <c r="J193" s="23"/>
      <c r="K193" s="21"/>
      <c r="L193" s="21"/>
      <c r="M193" s="21"/>
    </row>
    <row r="194" spans="1:13" ht="17.25" customHeight="1">
      <c r="A194" s="242">
        <v>5134</v>
      </c>
      <c r="B194" s="257" t="s">
        <v>655</v>
      </c>
      <c r="C194" s="282" t="s">
        <v>656</v>
      </c>
      <c r="D194" s="251">
        <f>SUM(E194:F194)</f>
        <v>0</v>
      </c>
      <c r="E194" s="29" t="s">
        <v>17</v>
      </c>
      <c r="F194" s="22"/>
      <c r="G194" s="6"/>
      <c r="H194" s="6"/>
      <c r="I194" s="6"/>
      <c r="J194" s="6"/>
      <c r="K194" s="21"/>
      <c r="L194" s="21"/>
      <c r="M194" s="21"/>
    </row>
    <row r="195" spans="1:13" ht="19.5" customHeight="1">
      <c r="A195" s="242">
        <v>5200</v>
      </c>
      <c r="B195" s="260" t="s">
        <v>657</v>
      </c>
      <c r="C195" s="254" t="s">
        <v>442</v>
      </c>
      <c r="D195" s="251">
        <f>SUM(D197:D200)</f>
        <v>0</v>
      </c>
      <c r="E195" s="29" t="s">
        <v>16</v>
      </c>
      <c r="F195" s="22">
        <f>SUM(F197:F200)</f>
        <v>0</v>
      </c>
      <c r="G195" s="6">
        <f>SUM(G197:G200)</f>
        <v>0</v>
      </c>
      <c r="H195" s="23">
        <f>SUM(H197:H200)</f>
        <v>0</v>
      </c>
      <c r="I195" s="23">
        <f>SUM(I197:I200)</f>
        <v>0</v>
      </c>
      <c r="J195" s="23">
        <f>SUM(J197:J200)</f>
        <v>0</v>
      </c>
      <c r="K195" s="21"/>
      <c r="L195" s="21"/>
      <c r="M195" s="21"/>
    </row>
    <row r="196" spans="1:13" ht="14.25">
      <c r="A196" s="242"/>
      <c r="B196" s="250" t="s">
        <v>440</v>
      </c>
      <c r="C196" s="244"/>
      <c r="D196" s="251"/>
      <c r="E196" s="5"/>
      <c r="F196" s="22"/>
      <c r="G196" s="6"/>
      <c r="H196" s="23"/>
      <c r="I196" s="23"/>
      <c r="J196" s="23"/>
      <c r="K196" s="21"/>
      <c r="L196" s="21"/>
      <c r="M196" s="21"/>
    </row>
    <row r="197" spans="1:13" ht="27" customHeight="1">
      <c r="A197" s="242">
        <v>5211</v>
      </c>
      <c r="B197" s="257" t="s">
        <v>658</v>
      </c>
      <c r="C197" s="282" t="s">
        <v>659</v>
      </c>
      <c r="D197" s="251">
        <f>SUM(E197:F197)</f>
        <v>0</v>
      </c>
      <c r="E197" s="29" t="s">
        <v>16</v>
      </c>
      <c r="F197" s="22"/>
      <c r="G197" s="6"/>
      <c r="H197" s="23"/>
      <c r="I197" s="23"/>
      <c r="J197" s="23"/>
      <c r="K197" s="21"/>
      <c r="L197" s="21"/>
      <c r="M197" s="21"/>
    </row>
    <row r="198" spans="1:13" ht="17.25" customHeight="1">
      <c r="A198" s="242">
        <v>5221</v>
      </c>
      <c r="B198" s="257" t="s">
        <v>660</v>
      </c>
      <c r="C198" s="282" t="s">
        <v>661</v>
      </c>
      <c r="D198" s="251">
        <f>SUM(E198:F198)</f>
        <v>0</v>
      </c>
      <c r="E198" s="29" t="s">
        <v>16</v>
      </c>
      <c r="F198" s="22">
        <v>0</v>
      </c>
      <c r="G198" s="6">
        <v>0</v>
      </c>
      <c r="H198" s="23">
        <v>0</v>
      </c>
      <c r="I198" s="23">
        <v>0</v>
      </c>
      <c r="J198" s="23">
        <v>0</v>
      </c>
      <c r="K198" s="21"/>
      <c r="L198" s="21"/>
      <c r="M198" s="21"/>
    </row>
    <row r="199" spans="1:13" ht="24.75" customHeight="1">
      <c r="A199" s="242">
        <v>5231</v>
      </c>
      <c r="B199" s="257" t="s">
        <v>662</v>
      </c>
      <c r="C199" s="282" t="s">
        <v>663</v>
      </c>
      <c r="D199" s="251">
        <f>SUM(E199:F199)</f>
        <v>0</v>
      </c>
      <c r="E199" s="29" t="s">
        <v>16</v>
      </c>
      <c r="F199" s="22"/>
      <c r="G199" s="6"/>
      <c r="H199" s="23"/>
      <c r="I199" s="23"/>
      <c r="J199" s="23"/>
      <c r="K199" s="21"/>
      <c r="L199" s="21"/>
      <c r="M199" s="21"/>
    </row>
    <row r="200" spans="1:13" ht="17.25" customHeight="1">
      <c r="A200" s="242">
        <v>5241</v>
      </c>
      <c r="B200" s="257" t="s">
        <v>664</v>
      </c>
      <c r="C200" s="282" t="s">
        <v>665</v>
      </c>
      <c r="D200" s="251">
        <f>SUM(E200:F200)</f>
        <v>0</v>
      </c>
      <c r="E200" s="29" t="s">
        <v>16</v>
      </c>
      <c r="F200" s="22"/>
      <c r="G200" s="6"/>
      <c r="H200" s="23"/>
      <c r="I200" s="23"/>
      <c r="J200" s="23"/>
      <c r="K200" s="21"/>
      <c r="L200" s="21"/>
      <c r="M200" s="21"/>
    </row>
    <row r="201" spans="1:13" ht="14.25">
      <c r="A201" s="242">
        <v>5300</v>
      </c>
      <c r="B201" s="260" t="s">
        <v>666</v>
      </c>
      <c r="C201" s="254" t="s">
        <v>442</v>
      </c>
      <c r="D201" s="251">
        <f>SUM(D203)</f>
        <v>0</v>
      </c>
      <c r="E201" s="29" t="s">
        <v>16</v>
      </c>
      <c r="F201" s="22">
        <f>SUM(F203)</f>
        <v>0</v>
      </c>
      <c r="G201" s="6">
        <f>SUM(G203)</f>
        <v>0</v>
      </c>
      <c r="H201" s="23">
        <f>SUM(H203)</f>
        <v>0</v>
      </c>
      <c r="I201" s="23">
        <f>SUM(I203)</f>
        <v>0</v>
      </c>
      <c r="J201" s="23">
        <f>SUM(J203)</f>
        <v>0</v>
      </c>
      <c r="K201" s="21"/>
      <c r="L201" s="21"/>
      <c r="M201" s="21"/>
    </row>
    <row r="202" spans="1:13" ht="14.25">
      <c r="A202" s="242"/>
      <c r="B202" s="250" t="s">
        <v>440</v>
      </c>
      <c r="C202" s="244"/>
      <c r="D202" s="251"/>
      <c r="E202" s="5"/>
      <c r="F202" s="22"/>
      <c r="G202" s="6"/>
      <c r="H202" s="23"/>
      <c r="I202" s="23"/>
      <c r="J202" s="23"/>
      <c r="K202" s="21"/>
      <c r="L202" s="21"/>
      <c r="M202" s="21"/>
    </row>
    <row r="203" spans="1:13" ht="13.5" customHeight="1">
      <c r="A203" s="242">
        <v>5311</v>
      </c>
      <c r="B203" s="257" t="s">
        <v>667</v>
      </c>
      <c r="C203" s="282" t="s">
        <v>668</v>
      </c>
      <c r="D203" s="251">
        <f>SUM(E203:F203)</f>
        <v>0</v>
      </c>
      <c r="E203" s="29" t="s">
        <v>16</v>
      </c>
      <c r="F203" s="22"/>
      <c r="G203" s="6"/>
      <c r="H203" s="23"/>
      <c r="I203" s="23"/>
      <c r="J203" s="23"/>
      <c r="K203" s="21"/>
      <c r="L203" s="21"/>
      <c r="M203" s="21"/>
    </row>
    <row r="204" spans="1:13" ht="28.5">
      <c r="A204" s="242">
        <v>5400</v>
      </c>
      <c r="B204" s="260" t="s">
        <v>669</v>
      </c>
      <c r="C204" s="254" t="s">
        <v>442</v>
      </c>
      <c r="D204" s="251">
        <f>SUM(D206:D209)</f>
        <v>0</v>
      </c>
      <c r="E204" s="29" t="s">
        <v>16</v>
      </c>
      <c r="F204" s="22">
        <f>SUM(F206:F209)</f>
        <v>0</v>
      </c>
      <c r="G204" s="6">
        <f>SUM(G206:G209)</f>
        <v>0</v>
      </c>
      <c r="H204" s="23">
        <f>SUM(H206:H209)</f>
        <v>0</v>
      </c>
      <c r="I204" s="23">
        <f>SUM(I206:I209)</f>
        <v>0</v>
      </c>
      <c r="J204" s="23">
        <f>SUM(J206:J209)</f>
        <v>0</v>
      </c>
      <c r="K204" s="21"/>
      <c r="L204" s="21"/>
      <c r="M204" s="21"/>
    </row>
    <row r="205" spans="1:13" ht="14.25">
      <c r="A205" s="242"/>
      <c r="B205" s="250" t="s">
        <v>440</v>
      </c>
      <c r="C205" s="244"/>
      <c r="D205" s="251"/>
      <c r="E205" s="5"/>
      <c r="F205" s="22"/>
      <c r="G205" s="6"/>
      <c r="H205" s="23"/>
      <c r="I205" s="23"/>
      <c r="J205" s="23"/>
      <c r="K205" s="21"/>
      <c r="L205" s="21"/>
      <c r="M205" s="21"/>
    </row>
    <row r="206" spans="1:13" ht="14.25">
      <c r="A206" s="242">
        <v>5411</v>
      </c>
      <c r="B206" s="257" t="s">
        <v>670</v>
      </c>
      <c r="C206" s="282" t="s">
        <v>671</v>
      </c>
      <c r="D206" s="251">
        <f>SUM(E206:F206)</f>
        <v>0</v>
      </c>
      <c r="E206" s="29" t="s">
        <v>16</v>
      </c>
      <c r="F206" s="22"/>
      <c r="G206" s="6"/>
      <c r="H206" s="23"/>
      <c r="I206" s="23"/>
      <c r="J206" s="23"/>
      <c r="K206" s="21"/>
      <c r="L206" s="21"/>
      <c r="M206" s="21"/>
    </row>
    <row r="207" spans="1:13" ht="14.25">
      <c r="A207" s="242">
        <v>5421</v>
      </c>
      <c r="B207" s="257" t="s">
        <v>672</v>
      </c>
      <c r="C207" s="282" t="s">
        <v>673</v>
      </c>
      <c r="D207" s="251">
        <f>SUM(E207:F207)</f>
        <v>0</v>
      </c>
      <c r="E207" s="29" t="s">
        <v>16</v>
      </c>
      <c r="F207" s="22"/>
      <c r="G207" s="6"/>
      <c r="H207" s="23"/>
      <c r="I207" s="23"/>
      <c r="J207" s="23"/>
      <c r="K207" s="21"/>
      <c r="L207" s="21"/>
      <c r="M207" s="21"/>
    </row>
    <row r="208" spans="1:13" ht="14.25">
      <c r="A208" s="242">
        <v>5431</v>
      </c>
      <c r="B208" s="257" t="s">
        <v>674</v>
      </c>
      <c r="C208" s="282" t="s">
        <v>675</v>
      </c>
      <c r="D208" s="251">
        <f>SUM(E208:F208)</f>
        <v>0</v>
      </c>
      <c r="E208" s="29" t="s">
        <v>16</v>
      </c>
      <c r="F208" s="22"/>
      <c r="G208" s="6"/>
      <c r="H208" s="23"/>
      <c r="I208" s="23"/>
      <c r="J208" s="23"/>
      <c r="K208" s="21"/>
      <c r="L208" s="21"/>
      <c r="M208" s="21"/>
    </row>
    <row r="209" spans="1:13" ht="14.25">
      <c r="A209" s="242">
        <v>5441</v>
      </c>
      <c r="B209" s="285" t="s">
        <v>676</v>
      </c>
      <c r="C209" s="282" t="s">
        <v>677</v>
      </c>
      <c r="D209" s="251">
        <f>SUM(E209:F209)</f>
        <v>0</v>
      </c>
      <c r="E209" s="29" t="s">
        <v>16</v>
      </c>
      <c r="F209" s="22"/>
      <c r="G209" s="6"/>
      <c r="H209" s="23"/>
      <c r="I209" s="23"/>
      <c r="J209" s="23"/>
      <c r="K209" s="21"/>
      <c r="L209" s="21"/>
      <c r="M209" s="21"/>
    </row>
    <row r="210" spans="1:13" s="1" customFormat="1" ht="59.25" customHeight="1">
      <c r="A210" s="286" t="s">
        <v>678</v>
      </c>
      <c r="B210" s="287" t="s">
        <v>679</v>
      </c>
      <c r="C210" s="288" t="s">
        <v>442</v>
      </c>
      <c r="D210" s="251">
        <f>SUM(D212,D217,D225,D228)</f>
        <v>-3000</v>
      </c>
      <c r="E210" s="5" t="s">
        <v>680</v>
      </c>
      <c r="F210" s="22">
        <f>SUM(F212,F217,F225,F228)</f>
        <v>-3000</v>
      </c>
      <c r="G210" s="6">
        <f>SUM(G212,G217,G225,G228)</f>
        <v>0</v>
      </c>
      <c r="H210" s="23">
        <f>SUM(H212,H217,H225,H228)</f>
        <v>0</v>
      </c>
      <c r="I210" s="23">
        <f>SUM(I212,I217,I225,I228)</f>
        <v>0</v>
      </c>
      <c r="J210" s="23">
        <f>SUM(J212,J217,J225,J228)</f>
        <v>0</v>
      </c>
      <c r="K210" s="21"/>
      <c r="L210" s="21"/>
      <c r="M210" s="21"/>
    </row>
    <row r="211" spans="1:13" s="1" customFormat="1" ht="14.25">
      <c r="A211" s="286"/>
      <c r="B211" s="283" t="s">
        <v>125</v>
      </c>
      <c r="C211" s="288"/>
      <c r="D211" s="251"/>
      <c r="E211" s="5"/>
      <c r="F211" s="22"/>
      <c r="G211" s="6"/>
      <c r="H211" s="23"/>
      <c r="I211" s="23"/>
      <c r="J211" s="23"/>
      <c r="K211" s="21"/>
      <c r="L211" s="21"/>
      <c r="M211" s="21"/>
    </row>
    <row r="212" spans="1:13" ht="28.5">
      <c r="A212" s="289" t="s">
        <v>681</v>
      </c>
      <c r="B212" s="287" t="s">
        <v>682</v>
      </c>
      <c r="C212" s="254" t="s">
        <v>442</v>
      </c>
      <c r="D212" s="251">
        <f>SUM(D214:D216)</f>
        <v>-1000</v>
      </c>
      <c r="E212" s="5" t="s">
        <v>680</v>
      </c>
      <c r="F212" s="22">
        <f>SUM(F214:F216)</f>
        <v>-1000</v>
      </c>
      <c r="G212" s="6">
        <f>SUM(G214:G216)</f>
        <v>0</v>
      </c>
      <c r="H212" s="23">
        <f>SUM(H214:H216)</f>
        <v>0</v>
      </c>
      <c r="I212" s="23">
        <f>SUM(I214:I216)</f>
        <v>0</v>
      </c>
      <c r="J212" s="23">
        <f>SUM(J214:J216)</f>
        <v>0</v>
      </c>
      <c r="K212" s="21"/>
      <c r="L212" s="21"/>
      <c r="M212" s="21"/>
    </row>
    <row r="213" spans="1:13" ht="14.25">
      <c r="A213" s="289"/>
      <c r="B213" s="283" t="s">
        <v>125</v>
      </c>
      <c r="C213" s="254"/>
      <c r="D213" s="251"/>
      <c r="E213" s="5"/>
      <c r="F213" s="22"/>
      <c r="G213" s="6"/>
      <c r="H213" s="23"/>
      <c r="I213" s="23"/>
      <c r="J213" s="23"/>
      <c r="K213" s="21"/>
      <c r="L213" s="21"/>
      <c r="M213" s="21"/>
    </row>
    <row r="214" spans="1:13" ht="14.25">
      <c r="A214" s="289" t="s">
        <v>683</v>
      </c>
      <c r="B214" s="290" t="s">
        <v>684</v>
      </c>
      <c r="C214" s="291" t="s">
        <v>685</v>
      </c>
      <c r="D214" s="251">
        <f>SUM(E214:F214)</f>
        <v>0</v>
      </c>
      <c r="E214" s="5" t="s">
        <v>17</v>
      </c>
      <c r="F214" s="22"/>
      <c r="G214" s="6"/>
      <c r="H214" s="23"/>
      <c r="I214" s="23"/>
      <c r="J214" s="23"/>
      <c r="K214" s="21"/>
      <c r="L214" s="21"/>
      <c r="M214" s="21"/>
    </row>
    <row r="215" spans="1:13" s="295" customFormat="1" ht="14.25">
      <c r="A215" s="289" t="s">
        <v>686</v>
      </c>
      <c r="B215" s="290" t="s">
        <v>687</v>
      </c>
      <c r="C215" s="291" t="s">
        <v>688</v>
      </c>
      <c r="D215" s="251">
        <f>SUM(E215:F215)</f>
        <v>0</v>
      </c>
      <c r="E215" s="5" t="s">
        <v>17</v>
      </c>
      <c r="F215" s="292"/>
      <c r="G215" s="293"/>
      <c r="H215" s="294"/>
      <c r="I215" s="294"/>
      <c r="J215" s="294"/>
      <c r="K215" s="21"/>
      <c r="L215" s="21"/>
      <c r="M215" s="21"/>
    </row>
    <row r="216" spans="1:13" ht="30.75" customHeight="1">
      <c r="A216" s="30" t="s">
        <v>689</v>
      </c>
      <c r="B216" s="290" t="s">
        <v>690</v>
      </c>
      <c r="C216" s="291" t="s">
        <v>691</v>
      </c>
      <c r="D216" s="251">
        <f>SUM(E216:F216)</f>
        <v>-1000</v>
      </c>
      <c r="E216" s="5" t="s">
        <v>680</v>
      </c>
      <c r="F216" s="22">
        <v>-1000</v>
      </c>
      <c r="G216" s="6"/>
      <c r="H216" s="6"/>
      <c r="I216" s="6"/>
      <c r="J216" s="6"/>
      <c r="K216" s="21"/>
      <c r="L216" s="21"/>
      <c r="M216" s="21"/>
    </row>
    <row r="217" spans="1:13" ht="31.5" customHeight="1">
      <c r="A217" s="30" t="s">
        <v>692</v>
      </c>
      <c r="B217" s="287" t="s">
        <v>693</v>
      </c>
      <c r="C217" s="254" t="s">
        <v>442</v>
      </c>
      <c r="D217" s="251">
        <f>SUM(D219:D220)</f>
        <v>0</v>
      </c>
      <c r="E217" s="5" t="s">
        <v>680</v>
      </c>
      <c r="F217" s="22">
        <f>SUM(F219:F220)</f>
        <v>0</v>
      </c>
      <c r="G217" s="6">
        <f>SUM(G219:G220)</f>
        <v>0</v>
      </c>
      <c r="H217" s="23">
        <f>SUM(H219:H220)</f>
        <v>0</v>
      </c>
      <c r="I217" s="23">
        <f>SUM(I219:I220)</f>
        <v>0</v>
      </c>
      <c r="J217" s="23">
        <f>SUM(J219:J220)</f>
        <v>0</v>
      </c>
      <c r="K217" s="21"/>
      <c r="L217" s="21"/>
      <c r="M217" s="21"/>
    </row>
    <row r="218" spans="1:13" ht="14.25">
      <c r="A218" s="30"/>
      <c r="B218" s="283" t="s">
        <v>125</v>
      </c>
      <c r="C218" s="254"/>
      <c r="D218" s="251"/>
      <c r="E218" s="5"/>
      <c r="F218" s="22"/>
      <c r="G218" s="6"/>
      <c r="H218" s="23"/>
      <c r="I218" s="23"/>
      <c r="J218" s="23"/>
      <c r="K218" s="21"/>
      <c r="L218" s="21"/>
      <c r="M218" s="21"/>
    </row>
    <row r="219" spans="1:13" ht="29.25" customHeight="1">
      <c r="A219" s="30" t="s">
        <v>694</v>
      </c>
      <c r="B219" s="290" t="s">
        <v>695</v>
      </c>
      <c r="C219" s="254" t="s">
        <v>696</v>
      </c>
      <c r="D219" s="251">
        <f>SUM(E219:F219)</f>
        <v>0</v>
      </c>
      <c r="E219" s="5" t="s">
        <v>680</v>
      </c>
      <c r="F219" s="22"/>
      <c r="G219" s="6"/>
      <c r="H219" s="23"/>
      <c r="I219" s="23"/>
      <c r="J219" s="23"/>
      <c r="K219" s="21"/>
      <c r="L219" s="21"/>
      <c r="M219" s="21"/>
    </row>
    <row r="220" spans="1:13" ht="28.5">
      <c r="A220" s="30" t="s">
        <v>697</v>
      </c>
      <c r="B220" s="290" t="s">
        <v>698</v>
      </c>
      <c r="C220" s="254" t="s">
        <v>442</v>
      </c>
      <c r="D220" s="251">
        <f>SUM(D222:D224)</f>
        <v>0</v>
      </c>
      <c r="E220" s="5" t="s">
        <v>680</v>
      </c>
      <c r="F220" s="22">
        <f>SUM(F222:F224)</f>
        <v>0</v>
      </c>
      <c r="G220" s="6">
        <f>SUM(G222:G224)</f>
        <v>0</v>
      </c>
      <c r="H220" s="23">
        <f>SUM(H222:H224)</f>
        <v>0</v>
      </c>
      <c r="I220" s="23">
        <f>SUM(I222:I224)</f>
        <v>0</v>
      </c>
      <c r="J220" s="23">
        <f>SUM(J222:J224)</f>
        <v>0</v>
      </c>
      <c r="K220" s="21"/>
      <c r="L220" s="21"/>
      <c r="M220" s="21"/>
    </row>
    <row r="221" spans="1:13" ht="14.25">
      <c r="A221" s="30"/>
      <c r="B221" s="283" t="s">
        <v>126</v>
      </c>
      <c r="C221" s="254"/>
      <c r="D221" s="251"/>
      <c r="E221" s="5"/>
      <c r="F221" s="22"/>
      <c r="G221" s="6"/>
      <c r="H221" s="23"/>
      <c r="I221" s="23"/>
      <c r="J221" s="23"/>
      <c r="K221" s="21"/>
      <c r="L221" s="21"/>
      <c r="M221" s="21"/>
    </row>
    <row r="222" spans="1:13" ht="14.25">
      <c r="A222" s="30" t="s">
        <v>699</v>
      </c>
      <c r="B222" s="283" t="s">
        <v>700</v>
      </c>
      <c r="C222" s="291" t="s">
        <v>701</v>
      </c>
      <c r="D222" s="251">
        <f>SUM(E222:F222)</f>
        <v>0</v>
      </c>
      <c r="E222" s="5" t="s">
        <v>17</v>
      </c>
      <c r="F222" s="22"/>
      <c r="G222" s="6"/>
      <c r="H222" s="23"/>
      <c r="I222" s="23"/>
      <c r="J222" s="23"/>
      <c r="K222" s="21"/>
      <c r="L222" s="21"/>
      <c r="M222" s="21"/>
    </row>
    <row r="223" spans="1:13" ht="27">
      <c r="A223" s="296" t="s">
        <v>702</v>
      </c>
      <c r="B223" s="283" t="s">
        <v>703</v>
      </c>
      <c r="C223" s="254" t="s">
        <v>704</v>
      </c>
      <c r="D223" s="251">
        <f>SUM(E223:F223)</f>
        <v>0</v>
      </c>
      <c r="E223" s="5" t="s">
        <v>680</v>
      </c>
      <c r="F223" s="22"/>
      <c r="G223" s="6"/>
      <c r="H223" s="23"/>
      <c r="I223" s="23"/>
      <c r="J223" s="23"/>
      <c r="K223" s="21"/>
      <c r="L223" s="21"/>
      <c r="M223" s="21"/>
    </row>
    <row r="224" spans="1:13" ht="27">
      <c r="A224" s="30" t="s">
        <v>705</v>
      </c>
      <c r="B224" s="297" t="s">
        <v>706</v>
      </c>
      <c r="C224" s="254" t="s">
        <v>707</v>
      </c>
      <c r="D224" s="251">
        <f>SUM(E224:F224)</f>
        <v>0</v>
      </c>
      <c r="E224" s="5" t="s">
        <v>680</v>
      </c>
      <c r="F224" s="22"/>
      <c r="G224" s="6"/>
      <c r="H224" s="23"/>
      <c r="I224" s="23"/>
      <c r="J224" s="23"/>
      <c r="K224" s="21"/>
      <c r="L224" s="21"/>
      <c r="M224" s="21"/>
    </row>
    <row r="225" spans="1:13" ht="28.5">
      <c r="A225" s="30" t="s">
        <v>708</v>
      </c>
      <c r="B225" s="287" t="s">
        <v>709</v>
      </c>
      <c r="C225" s="254" t="s">
        <v>442</v>
      </c>
      <c r="D225" s="251">
        <f>SUM(D227)</f>
        <v>0</v>
      </c>
      <c r="E225" s="5" t="s">
        <v>680</v>
      </c>
      <c r="F225" s="22">
        <f>SUM(F227)</f>
        <v>0</v>
      </c>
      <c r="G225" s="6">
        <f>SUM(G227)</f>
        <v>0</v>
      </c>
      <c r="H225" s="23">
        <f>SUM(H227)</f>
        <v>0</v>
      </c>
      <c r="I225" s="23">
        <f>SUM(I227)</f>
        <v>0</v>
      </c>
      <c r="J225" s="23">
        <f>SUM(J227)</f>
        <v>0</v>
      </c>
      <c r="K225" s="21"/>
      <c r="L225" s="21"/>
      <c r="M225" s="21"/>
    </row>
    <row r="226" spans="1:13" ht="14.25">
      <c r="A226" s="30"/>
      <c r="B226" s="283" t="s">
        <v>125</v>
      </c>
      <c r="C226" s="254"/>
      <c r="D226" s="251"/>
      <c r="E226" s="5"/>
      <c r="F226" s="22"/>
      <c r="G226" s="6"/>
      <c r="H226" s="23"/>
      <c r="I226" s="23"/>
      <c r="J226" s="23"/>
      <c r="K226" s="21"/>
      <c r="L226" s="21"/>
      <c r="M226" s="21"/>
    </row>
    <row r="227" spans="1:13" ht="28.5">
      <c r="A227" s="296" t="s">
        <v>710</v>
      </c>
      <c r="B227" s="290" t="s">
        <v>711</v>
      </c>
      <c r="C227" s="288" t="s">
        <v>712</v>
      </c>
      <c r="D227" s="251">
        <f>SUM(E227:F227)</f>
        <v>0</v>
      </c>
      <c r="E227" s="5" t="s">
        <v>680</v>
      </c>
      <c r="F227" s="22"/>
      <c r="G227" s="6"/>
      <c r="H227" s="23"/>
      <c r="I227" s="23"/>
      <c r="J227" s="23"/>
      <c r="K227" s="21"/>
      <c r="L227" s="21"/>
      <c r="M227" s="21"/>
    </row>
    <row r="228" spans="1:13" ht="42.75">
      <c r="A228" s="30" t="s">
        <v>713</v>
      </c>
      <c r="B228" s="287" t="s">
        <v>714</v>
      </c>
      <c r="C228" s="254" t="s">
        <v>442</v>
      </c>
      <c r="D228" s="251">
        <f>SUM(D230:D233)</f>
        <v>-2000</v>
      </c>
      <c r="E228" s="5" t="s">
        <v>680</v>
      </c>
      <c r="F228" s="22">
        <f>SUM(F230:F233)</f>
        <v>-2000</v>
      </c>
      <c r="G228" s="6">
        <f>SUM(G230:G233)</f>
        <v>0</v>
      </c>
      <c r="H228" s="23">
        <f>SUM(H230:H233)</f>
        <v>0</v>
      </c>
      <c r="I228" s="23">
        <f>SUM(I230:I233)</f>
        <v>0</v>
      </c>
      <c r="J228" s="23">
        <f>SUM(J230:J233)</f>
        <v>0</v>
      </c>
      <c r="K228" s="21"/>
      <c r="L228" s="21"/>
      <c r="M228" s="21"/>
    </row>
    <row r="229" spans="1:13" ht="14.25">
      <c r="A229" s="30"/>
      <c r="B229" s="283" t="s">
        <v>125</v>
      </c>
      <c r="C229" s="254"/>
      <c r="D229" s="251"/>
      <c r="E229" s="5"/>
      <c r="F229" s="22"/>
      <c r="G229" s="6"/>
      <c r="H229" s="23"/>
      <c r="I229" s="23"/>
      <c r="J229" s="23"/>
      <c r="K229" s="21"/>
      <c r="L229" s="21"/>
      <c r="M229" s="21"/>
    </row>
    <row r="230" spans="1:13" ht="14.25">
      <c r="A230" s="30" t="s">
        <v>715</v>
      </c>
      <c r="B230" s="290" t="s">
        <v>716</v>
      </c>
      <c r="C230" s="291" t="s">
        <v>717</v>
      </c>
      <c r="D230" s="251">
        <f>SUM(E230:F230)</f>
        <v>-2000</v>
      </c>
      <c r="E230" s="5" t="s">
        <v>680</v>
      </c>
      <c r="F230" s="22">
        <v>-2000</v>
      </c>
      <c r="G230" s="6"/>
      <c r="H230" s="6"/>
      <c r="I230" s="6"/>
      <c r="J230" s="6"/>
      <c r="K230" s="21"/>
      <c r="L230" s="21"/>
      <c r="M230" s="21"/>
    </row>
    <row r="231" spans="1:13" ht="15.75" customHeight="1">
      <c r="A231" s="296" t="s">
        <v>718</v>
      </c>
      <c r="B231" s="290" t="s">
        <v>719</v>
      </c>
      <c r="C231" s="288" t="s">
        <v>720</v>
      </c>
      <c r="D231" s="251">
        <f>SUM(E231:F231)</f>
        <v>0</v>
      </c>
      <c r="E231" s="5" t="s">
        <v>680</v>
      </c>
      <c r="F231" s="22"/>
      <c r="G231" s="6"/>
      <c r="H231" s="23"/>
      <c r="I231" s="23"/>
      <c r="J231" s="23"/>
      <c r="K231" s="21"/>
      <c r="L231" s="21"/>
      <c r="M231" s="21"/>
    </row>
    <row r="232" spans="1:13" ht="28.5">
      <c r="A232" s="30" t="s">
        <v>721</v>
      </c>
      <c r="B232" s="290" t="s">
        <v>722</v>
      </c>
      <c r="C232" s="254" t="s">
        <v>723</v>
      </c>
      <c r="D232" s="251">
        <f>SUM(E232:F232)</f>
        <v>0</v>
      </c>
      <c r="E232" s="5" t="s">
        <v>680</v>
      </c>
      <c r="F232" s="22"/>
      <c r="G232" s="6"/>
      <c r="H232" s="23"/>
      <c r="I232" s="23"/>
      <c r="J232" s="23"/>
      <c r="K232" s="21"/>
      <c r="L232" s="21"/>
      <c r="M232" s="21"/>
    </row>
    <row r="233" spans="1:13" ht="28.5">
      <c r="A233" s="30" t="s">
        <v>724</v>
      </c>
      <c r="B233" s="290" t="s">
        <v>725</v>
      </c>
      <c r="C233" s="254" t="s">
        <v>726</v>
      </c>
      <c r="D233" s="251">
        <f>SUM(E233:F233)</f>
        <v>0</v>
      </c>
      <c r="E233" s="5" t="s">
        <v>680</v>
      </c>
      <c r="F233" s="22"/>
      <c r="G233" s="6"/>
      <c r="H233" s="23"/>
      <c r="I233" s="23"/>
      <c r="J233" s="23"/>
      <c r="K233" s="21"/>
      <c r="L233" s="21"/>
      <c r="M233" s="21"/>
    </row>
  </sheetData>
  <sheetProtection/>
  <protectedRanges>
    <protectedRange sqref="E1" name="Range24"/>
    <protectedRange sqref="K106" name="Range20"/>
    <protectedRange sqref="E106 G106:J106 L106" name="Range18"/>
    <protectedRange sqref="F215:F216 F219 F222 K218 K221 D221:F221 D218:F218 D213:F213 G221:J222 G218:J219 K213 L221:L222 L218:L219 L213:L216 D211:L211 G213:J216" name="Range15"/>
    <protectedRange sqref="F181:F183 F186:F188 K180 D185:F185 D180:F180 K185 L185:L188 L180:L183 D176:L176 D178:L178 D190:L190 G180:J183 G185:J188" name="Range13"/>
    <protectedRange sqref="E145 E150:E151 G149:L150 G153:L155 E154:E157 D153:F153 D149:F149 D144:F144 G144:L145 D147:L147 G157:L157 L156 G151:J151 L151" name="Range11"/>
    <protectedRange sqref="D112:E112 D120:F120 D114:E114 E121:E122 G112:L112 G114:L118 E115:E118 G120:L122 K119:L119 D124:L124 K123:L123" name="Range9"/>
    <protectedRange sqref="E91:E92 G94:L96 E95:E96 D94:F94 D90:L90 D98:L98 D100:L100 G92:L92 G91:J91 L91" name="Range7"/>
    <protectedRange sqref="E64:E71 E76:E77 D75:F75 D63:L63 G75:L77 D73:L73 G71:J71 G68:L69 L67 G65:L66 L64 L70:L71" name="Range5"/>
    <protectedRange sqref="E28:F28 E42:E44 G32:L34 E33:E39 D41:L41 D32:F32 D27:F27 G27:L28 D30:L30 G38:L39 G44:L44 G35:J35 K20:K21 K42:L43 K47:K50 K53:K54 K57 K60 K64 K67 K70:K71 K91 K111 K142 K151 K156 K35:L37" name="Range3"/>
    <protectedRange sqref="E20:E22 D19:L19 D13:L13 D24:L24 G22:L22 G20:J20 L20:L21 D15:O15 D17:O17" name="Range1"/>
    <protectedRange sqref="E47:E54 E57 E60:E61 D59:L59 D46:L46 D56:L56 G51:L52 G54:J54 K61:L61 I60:J60 G50:J50 L47:L50 L53:L54 G57:J57 L57 L60" name="Range4"/>
    <protectedRange sqref="E80:E81 E84:E86 G83:L86 D83:F83 D79:F79 G79:L81 D88:L88" name="Range6"/>
    <protectedRange sqref="E101:E102 K101 E109:E110 E105 D108:E108 D104:F104 G101:J102 G104:L105 L101:L102 G108:L110" name="Range8"/>
    <protectedRange sqref="E125:E130 E135:E136 G134:L136 E139:E142 D138:F138 D134:F134 G138:L141 D132:L132 L142 G125:L130" name="Range10"/>
    <protectedRange sqref="E160 G162:L164 E163:E164 E167 E170 E174 G166:L167 G169:L170 D172:L172 D169:F169 D166:F166 D162:F162 D159:F159 G159:L160 F173 K173:L173 G174:L174" name="Range12"/>
    <protectedRange sqref="F197:F200 F206:F209 K205 D205:F205 D196:F196 G205:J209 G196:J200 K196 L205:L209 L196:L200 L191:L194 D202:L202 F191:J194" name="Range14"/>
    <protectedRange sqref="F230:F233 F227 K229 D229:F229 D226:F226 F223:J224 G226:J227 K226 L229:L233 L226:L227 L223:L224 F214 G229:J233" name="Range16"/>
    <protectedRange sqref="E25 G25:L25" name="Range17"/>
    <protectedRange sqref="F203:J203 L203" name="Range21"/>
    <protectedRange sqref="D4:E4" name="Range25"/>
    <protectedRange sqref="G42:J42" name="Range2_1"/>
    <protectedRange sqref="G49:J49" name="Range2_5"/>
    <protectedRange sqref="G70:J70" name="Range2_7"/>
    <protectedRange sqref="G67:J67" name="Range2_8"/>
    <protectedRange sqref="G64:J64" name="Range2_9"/>
    <protectedRange sqref="G61:J61" name="Range2_10"/>
    <protectedRange sqref="G21:J21" name="Range2_11"/>
    <protectedRange sqref="G36:J36" name="Range2_12"/>
    <protectedRange sqref="G156:J156" name="Range3_1"/>
    <protectedRange sqref="G47:J47" name="Range2_13"/>
    <protectedRange sqref="G48:J48" name="Range2_14"/>
    <protectedRange sqref="G60:H60" name="Range2"/>
    <protectedRange sqref="G37:J37" name="Range2_3"/>
    <protectedRange sqref="G173" name="Range24_1_1"/>
    <protectedRange sqref="H173" name="Range24_3_1"/>
    <protectedRange sqref="I173" name="Range24_4_1"/>
    <protectedRange sqref="J173" name="Range24_4_1_1"/>
    <protectedRange sqref="E173" name="Range24_4_1_2"/>
    <protectedRange sqref="G142:J142" name="Range23_2"/>
    <protectedRange sqref="G43:J43" name="Range2_4"/>
    <protectedRange sqref="G53:J53" name="Range2_15"/>
  </protectedRanges>
  <mergeCells count="9">
    <mergeCell ref="B3:C3"/>
    <mergeCell ref="A8:A9"/>
    <mergeCell ref="B8:B9"/>
    <mergeCell ref="C8:C9"/>
    <mergeCell ref="D8:F8"/>
    <mergeCell ref="G8:J8"/>
    <mergeCell ref="D9:D10"/>
    <mergeCell ref="E9:F9"/>
    <mergeCell ref="G9:J9"/>
  </mergeCells>
  <printOptions/>
  <pageMargins left="0" right="0" top="0"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2022-12-27T11:40:12Z</cp:lastPrinted>
  <dcterms:created xsi:type="dcterms:W3CDTF">1996-10-14T23:33:28Z</dcterms:created>
  <dcterms:modified xsi:type="dcterms:W3CDTF">2022-12-27T13:47:38Z</dcterms:modified>
  <cp:category/>
  <cp:version/>
  <cp:contentType/>
  <cp:contentStatus/>
</cp:coreProperties>
</file>