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15" activeTab="5"/>
  </bookViews>
  <sheets>
    <sheet name="Grutyun-hamaynq" sheetId="1" r:id="rId1"/>
    <sheet name="Ekamutner" sheetId="2" r:id="rId2"/>
    <sheet name="Gorcarnakan caxs" sheetId="3" r:id="rId3"/>
    <sheet name="Tntesagitakan " sheetId="4" r:id="rId4"/>
    <sheet name="Dificit" sheetId="5" r:id="rId5"/>
    <sheet name="Dificiti caxs" sheetId="6" r:id="rId6"/>
  </sheets>
  <definedNames>
    <definedName name="_xlnm.Print_Area" localSheetId="4">'Dificit'!$A$1:$L$28</definedName>
    <definedName name="_xlnm.Print_Area" localSheetId="5">'Dificiti caxs'!$A$1:$M$90</definedName>
    <definedName name="_xlnm.Print_Area" localSheetId="2">'Gorcarnakan caxs'!$A$1:$N$505</definedName>
  </definedNames>
  <calcPr fullCalcOnLoad="1"/>
</workbook>
</file>

<file path=xl/sharedStrings.xml><?xml version="1.0" encoding="utf-8"?>
<sst xmlns="http://schemas.openxmlformats.org/spreadsheetml/2006/main" count="1596" uniqueCount="796">
  <si>
    <t>04</t>
  </si>
  <si>
    <t>05</t>
  </si>
  <si>
    <t>06</t>
  </si>
  <si>
    <t>07</t>
  </si>
  <si>
    <t>08</t>
  </si>
  <si>
    <t>09</t>
  </si>
  <si>
    <t>10</t>
  </si>
  <si>
    <t>11</t>
  </si>
  <si>
    <t>4115</t>
  </si>
  <si>
    <t>4111</t>
  </si>
  <si>
    <t>4112</t>
  </si>
  <si>
    <t>4121</t>
  </si>
  <si>
    <t>4131</t>
  </si>
  <si>
    <t>4211</t>
  </si>
  <si>
    <t>4212</t>
  </si>
  <si>
    <t>4213</t>
  </si>
  <si>
    <t>4214</t>
  </si>
  <si>
    <t>4215</t>
  </si>
  <si>
    <t>4216</t>
  </si>
  <si>
    <t>4217</t>
  </si>
  <si>
    <t>Ð²Ø²ÚÜøÆ ´ÚàôæºÆ  Ð²ìºÈàôð¸Æ Î²Ø ä²Î²êàôð¸Æ (¸ºüÆòÆîÆ)   Î²î²ðØ²Ü ìºð²´ºðÚ²È</t>
  </si>
  <si>
    <t>4637</t>
  </si>
  <si>
    <t>4638</t>
  </si>
  <si>
    <t>4639</t>
  </si>
  <si>
    <t>4655</t>
  </si>
  <si>
    <t>4656</t>
  </si>
  <si>
    <t>4657</t>
  </si>
  <si>
    <t>4726</t>
  </si>
  <si>
    <t>4727</t>
  </si>
  <si>
    <t>4728</t>
  </si>
  <si>
    <t>4741</t>
  </si>
  <si>
    <t>4811</t>
  </si>
  <si>
    <t>4819</t>
  </si>
  <si>
    <t>1342</t>
  </si>
  <si>
    <t>1390</t>
  </si>
  <si>
    <t>1391</t>
  </si>
  <si>
    <t>1392</t>
  </si>
  <si>
    <t>1393</t>
  </si>
  <si>
    <t>4821</t>
  </si>
  <si>
    <t>4823</t>
  </si>
  <si>
    <t>4824</t>
  </si>
  <si>
    <t>4831</t>
  </si>
  <si>
    <t>4841</t>
  </si>
  <si>
    <t>4842</t>
  </si>
  <si>
    <t>4851</t>
  </si>
  <si>
    <t>4861</t>
  </si>
  <si>
    <t>4891</t>
  </si>
  <si>
    <t>5111</t>
  </si>
  <si>
    <t>5112</t>
  </si>
  <si>
    <t>5113</t>
  </si>
  <si>
    <t>5121</t>
  </si>
  <si>
    <t>5122</t>
  </si>
  <si>
    <t>5129</t>
  </si>
  <si>
    <t>5131</t>
  </si>
  <si>
    <t>5132</t>
  </si>
  <si>
    <t>5211</t>
  </si>
  <si>
    <t>5221</t>
  </si>
  <si>
    <t>5231</t>
  </si>
  <si>
    <t>5241</t>
  </si>
  <si>
    <t>5133</t>
  </si>
  <si>
    <t>5134</t>
  </si>
  <si>
    <t>5311</t>
  </si>
  <si>
    <t>5411</t>
  </si>
  <si>
    <t>5421</t>
  </si>
  <si>
    <t>5431</t>
  </si>
  <si>
    <t>5441</t>
  </si>
  <si>
    <t>4222</t>
  </si>
  <si>
    <t>4229</t>
  </si>
  <si>
    <t>4231</t>
  </si>
  <si>
    <t>4232</t>
  </si>
  <si>
    <t>4233</t>
  </si>
  <si>
    <t>4234</t>
  </si>
  <si>
    <t>4236</t>
  </si>
  <si>
    <t>4237</t>
  </si>
  <si>
    <t>4239</t>
  </si>
  <si>
    <t>4241</t>
  </si>
  <si>
    <t>4251</t>
  </si>
  <si>
    <t>4252</t>
  </si>
  <si>
    <t>4261</t>
  </si>
  <si>
    <t>4262</t>
  </si>
  <si>
    <t>4263</t>
  </si>
  <si>
    <t>4264</t>
  </si>
  <si>
    <t>4265</t>
  </si>
  <si>
    <t>4266</t>
  </si>
  <si>
    <t>4267</t>
  </si>
  <si>
    <t>4269</t>
  </si>
  <si>
    <t>4411</t>
  </si>
  <si>
    <t>4412</t>
  </si>
  <si>
    <t>4421</t>
  </si>
  <si>
    <t>4422</t>
  </si>
  <si>
    <t>4431</t>
  </si>
  <si>
    <t>4432</t>
  </si>
  <si>
    <t>4433</t>
  </si>
  <si>
    <t>4511</t>
  </si>
  <si>
    <t>4512</t>
  </si>
  <si>
    <t>4521</t>
  </si>
  <si>
    <t>4522</t>
  </si>
  <si>
    <t>4611</t>
  </si>
  <si>
    <t>4612</t>
  </si>
  <si>
    <t>4621</t>
  </si>
  <si>
    <t>4622</t>
  </si>
  <si>
    <t>í³ñã³Ï³Ý µÛáõç»</t>
  </si>
  <si>
    <t>ýáÝ¹³ÛÇÝ µÛáõç»</t>
  </si>
  <si>
    <t xml:space="preserve">        X</t>
  </si>
  <si>
    <t>x</t>
  </si>
  <si>
    <t>1000</t>
  </si>
  <si>
    <t>1100</t>
  </si>
  <si>
    <t>1300</t>
  </si>
  <si>
    <t xml:space="preserve"> X</t>
  </si>
  <si>
    <t>X</t>
  </si>
  <si>
    <t>1334</t>
  </si>
  <si>
    <t>1340</t>
  </si>
  <si>
    <t>1341</t>
  </si>
  <si>
    <t>î³ñ»Ï³Ý Ñ³ëï³ïí³Í åÉ³Ý</t>
  </si>
  <si>
    <t>ÀÝ¹³Ù»ÝÁ</t>
  </si>
  <si>
    <t>³Û¹ ÃíáõÙ</t>
  </si>
  <si>
    <t>(ë.4 + ë5)</t>
  </si>
  <si>
    <t>²Û¹  ÃíáõÙ</t>
  </si>
  <si>
    <t>Àëï  »é³ÙëÛ³ÏÝ»ñÇ</t>
  </si>
  <si>
    <t xml:space="preserve"> (</t>
  </si>
  <si>
    <t>Ã. Å³Ù³Ý³Ï³Ñ³ïí³ÍÇ Ñ³Ù³ñ)</t>
  </si>
  <si>
    <t>1111</t>
  </si>
  <si>
    <t>1121</t>
  </si>
  <si>
    <t>1311</t>
  </si>
  <si>
    <t>1320</t>
  </si>
  <si>
    <t>1321</t>
  </si>
  <si>
    <t>1330</t>
  </si>
  <si>
    <t>1331</t>
  </si>
  <si>
    <t>1332</t>
  </si>
  <si>
    <t>1333</t>
  </si>
  <si>
    <t>1350</t>
  </si>
  <si>
    <t>1351</t>
  </si>
  <si>
    <t>1352</t>
  </si>
  <si>
    <t>1360</t>
  </si>
  <si>
    <t>1361</t>
  </si>
  <si>
    <t>1362</t>
  </si>
  <si>
    <t>1370</t>
  </si>
  <si>
    <t>1371</t>
  </si>
  <si>
    <t>1380</t>
  </si>
  <si>
    <t>1381</t>
  </si>
  <si>
    <t>1382</t>
  </si>
  <si>
    <t>Ð²îì²Ì  4</t>
  </si>
  <si>
    <t>6000</t>
  </si>
  <si>
    <t>6100</t>
  </si>
  <si>
    <t>6110</t>
  </si>
  <si>
    <t>6120</t>
  </si>
  <si>
    <t>6130</t>
  </si>
  <si>
    <t>6200</t>
  </si>
  <si>
    <t>6210</t>
  </si>
  <si>
    <t>6220</t>
  </si>
  <si>
    <t>6221</t>
  </si>
  <si>
    <t>6222</t>
  </si>
  <si>
    <t>6223</t>
  </si>
  <si>
    <t>6300</t>
  </si>
  <si>
    <t>6310</t>
  </si>
  <si>
    <t>6400</t>
  </si>
  <si>
    <t>6410</t>
  </si>
  <si>
    <t>4711</t>
  </si>
  <si>
    <t>6420</t>
  </si>
  <si>
    <t>6430</t>
  </si>
  <si>
    <t>6440</t>
  </si>
  <si>
    <t>8199³</t>
  </si>
  <si>
    <t xml:space="preserve"> NN </t>
  </si>
  <si>
    <t>3</t>
  </si>
  <si>
    <t>ÀÜ¸²ØºÜÀ Ð²ìºÈàôð¸À Î²Ø ¸ºüÆòÆîÀ (ä²Î²êàôð¸À)</t>
  </si>
  <si>
    <t>1343</t>
  </si>
  <si>
    <t>1372</t>
  </si>
  <si>
    <t>4729</t>
  </si>
  <si>
    <t>* êáõÛÝ ³ÕÛáõë³ÏÇ 8000-ñ¹  ïáÕÇ 4-ñ¹ ,5-ñ¹, 7-ñ¹,8-ñ¹,10-ñ¹, ¨ 11-ñ¹ ëÛáõÝÛ³ÏÝ»ñáõÙ Éñ³óíáÕ óáõó³ÝÇßÁ Ñ³í³ë³ñ ¿ Ñ³Ù³å³ï³ëË³Ý  ëÛáõÝÛ³ÏÝ»ñÇ 1000-ñ¹ ïáÕáõÙ Ýßí³Í óáõó³ÝÇßÇ ¨ 2000-ñ¹ Ï³Ù (4000-ñ¹) ïáÕáõÙ Ýßí³Í óáõó³ÝÇßÇ ÙÇç¨ ï³ñµ»ñáõÃÛ³ÝÁ:</t>
  </si>
  <si>
    <t>deficit + hatvac5</t>
  </si>
  <si>
    <t>expend func - expend econom</t>
  </si>
  <si>
    <t>reserve fond</t>
  </si>
  <si>
    <t>9121</t>
  </si>
  <si>
    <t>6121</t>
  </si>
  <si>
    <t>9122</t>
  </si>
  <si>
    <t>6122</t>
  </si>
  <si>
    <t xml:space="preserve">îáÕÇ NN  </t>
  </si>
  <si>
    <t>9111</t>
  </si>
  <si>
    <t>6111</t>
  </si>
  <si>
    <t>9112</t>
  </si>
  <si>
    <t>6112</t>
  </si>
  <si>
    <t>9213</t>
  </si>
  <si>
    <t>6213</t>
  </si>
  <si>
    <t>9212</t>
  </si>
  <si>
    <t>6212</t>
  </si>
  <si>
    <t>0</t>
  </si>
  <si>
    <t>1</t>
  </si>
  <si>
    <t>2</t>
  </si>
  <si>
    <t>4712</t>
  </si>
  <si>
    <t xml:space="preserve">     X</t>
  </si>
  <si>
    <t>8111</t>
  </si>
  <si>
    <t>8121</t>
  </si>
  <si>
    <t>8131</t>
  </si>
  <si>
    <t>1110</t>
  </si>
  <si>
    <t>1130</t>
  </si>
  <si>
    <t>8211</t>
  </si>
  <si>
    <t>8221</t>
  </si>
  <si>
    <t>8222</t>
  </si>
  <si>
    <t>8223</t>
  </si>
  <si>
    <t>1310</t>
  </si>
  <si>
    <t>8311</t>
  </si>
  <si>
    <t>8411</t>
  </si>
  <si>
    <t>8412</t>
  </si>
  <si>
    <t>8413</t>
  </si>
  <si>
    <t>8414</t>
  </si>
  <si>
    <t>01</t>
  </si>
  <si>
    <t>02</t>
  </si>
  <si>
    <t>03</t>
  </si>
  <si>
    <t>Համայնքի վարչական տարածքում թանկարժեք մետաղներից պատրաստված իրերի որոշակի վայրում մանրածախ առք ու վաճառք իրականացնելու թույլտվության համար</t>
  </si>
  <si>
    <t xml:space="preserve"> Համայնքի վարչական տարածքում մասնավոր գերեզմանատան կազմակերպման և շահագործման թույլտվության համար</t>
  </si>
  <si>
    <t xml:space="preserve">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t>
  </si>
  <si>
    <t>Ճարտարապետաշինարարական նախագծային փաստաթղթերով նախատեսված շին. թույլտվություն պահանջող, բոլոր շին. աշխատանքներն իրականացնելուց հետո շենքերի և շինությունների (այդ թվում` դրանց վերակառուցումը, վերականգնումը, ուժեղացումը, արդիականացումը, ընդլայնումն ու բարեկարգումը) կառուցման ավարտը ավարտական ակտով փաստագրման ձևակերպման համար</t>
  </si>
  <si>
    <t>Ճարտարապետաշինարարական նախագծային փաստաթղթերով նախատեսված աշխատանքներն ավարտելուց հետո շահագործման թույլտվության ձևակերպման համար</t>
  </si>
  <si>
    <t>Համայնքի տնօրինության և օգտագործման ներքո գտնվող հողերը հատկացնելու, հետ վերցնելու և վարձակալության տրամադրելու դեպքերում փաստաթղթերի (փաթեթի) նախապատրաստման համար</t>
  </si>
  <si>
    <t>Համայնքի կողմից կազմակերպվող մրցույթների և աճուրդների մասնակցության համար</t>
  </si>
  <si>
    <t>Համայնքի վարչական տարածքում տոնավաճառներին (վերնիսաժներին) մասնակցելու համար</t>
  </si>
  <si>
    <t>Ջրմուղ-կոյուղու համար այն համայնքներում, որոնք ներառված չեն ջրմուղ-կոյուղու ծառայություններ մատուցող օպերատոր կազմակերպությունների սպասարկման տարածքներում, մասնավորապես ջրամատակարարման և ջրահեռացման վճարներ</t>
  </si>
  <si>
    <t>Համայնքի կողմից կառավարվող բազմաբնակարան շենքերի ընդհանուր բաժնային սեփականության պահպանման պարտադիր նորմերի կատարման համար</t>
  </si>
  <si>
    <t>Համայնքի վարչական տարածքում, սակայն համայնքի բնակավայրերից դուրս գտնվող՝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t>
  </si>
  <si>
    <t>Համայնքային սեփականություն հանդիսացող պատմության և մշակույթի անշարժ հուշարձանների և համայնքային ենթակայության թանգարանների մուտքի համար</t>
  </si>
  <si>
    <t>Համայնքի արխիվից փաստաթղթերի պատճեններ տրամադրելու համար</t>
  </si>
  <si>
    <t>Համայնքի վարչական տարածքում ինքնակամ կառուցված շենքերի, շինությունների օրինականացման համար վճարներ</t>
  </si>
  <si>
    <t>1353</t>
  </si>
  <si>
    <t>Այլ տեղական վճարներ</t>
  </si>
  <si>
    <t>Համայնքի վարչական տարածքում տեխնիկական և հատուկ նշանակության հրավառություն իրականացնելու թույլտվության համար</t>
  </si>
  <si>
    <r>
      <t> </t>
    </r>
    <r>
      <rPr>
        <sz val="9"/>
        <color indexed="8"/>
        <rFont val="GHEA Grapalat"/>
        <family val="3"/>
      </rPr>
      <t>  (մարզի անվանումը)</t>
    </r>
  </si>
  <si>
    <t>(քաղաքային, գյուղական, թաղային համայնքի անվանումը)</t>
  </si>
  <si>
    <t xml:space="preserve">                      (քաղաքային, գյուղական, թաղային համայնքի անվանումը)</t>
  </si>
  <si>
    <t xml:space="preserve">                                                                      (ամիսը, ամսաթիվը)</t>
  </si>
  <si>
    <t xml:space="preserve">                                                                     (անունը, հայրանունը, ազգանունը)</t>
  </si>
  <si>
    <t>11301</t>
  </si>
  <si>
    <t>Համայնքի վարչական տարածքում նոր շենքերի, շինությունների և ոչ հիմնական շինությունների շինարարության (տեղադրման) թույլտվության համար</t>
  </si>
  <si>
    <t>11302</t>
  </si>
  <si>
    <t>Համայնքի վարչական տարածքում գոյություն ունեցող շենքերի և շինությունների վերակառուցման, ուժեղացման, վերականգնման, արդիականացման և բարեկարգման աշխատանքներ կատարելու
թույլտվության համար</t>
  </si>
  <si>
    <t>11303</t>
  </si>
  <si>
    <t>Համայնքի վարչական տարածքում շենքերի, շինությունների և քաղաքաշինական այլ օբյեկտների քանդման թույլտվության համար</t>
  </si>
  <si>
    <t>11304</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</si>
  <si>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</si>
  <si>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t>
  </si>
  <si>
    <t>Քաղաքային բնակավայրերում ավագանու որոշմամբ, սահմանված կարգին համապատասխան, տնային կենդանիներ պահելու թույլտվության համար</t>
  </si>
  <si>
    <t>Ավագանու սահմանած կարգին ու պայմաններին համապատասխան՝ համայնքի վարչական տարածքում արտաքին գովազդ տեղադրելու թույլտվության համար,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(բացառությամբ Երևան քաղաքի)</t>
  </si>
  <si>
    <t>Համայնքի վարչական տարածքում մարդատար տաքսու (բացառությամբ երթուղային տաքսիների` միկրոավտոբուսների) ծառայություն իրականացնելու թույլտվության համար</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</si>
  <si>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t>
  </si>
  <si>
    <t>Համայնքի տարածքում սահմանափակման ենթակա ծառայության օբյեկտի գործունեության թույլտվության համար</t>
  </si>
  <si>
    <t xml:space="preserve"> Այլ տեղական տուրքեր</t>
  </si>
  <si>
    <t>1.4 Համայնքի բյուջե վճարվող պետական տուրքեր (տող 1141 + տող 1142)
այդ թվում`</t>
  </si>
  <si>
    <t>Քաղաքացիական կացության ակտեր գրանցելու, դրանց մասին քաղաքացիներին կրկնակի վկայականներ, քաղաքացիական կացության ակտերում կատարված գրառումներում փոփոխություններ, լրացումներ, ուղղումներ կատարելու և վերականգնման կապակցությամբ վկայականներ տալու համար</t>
  </si>
  <si>
    <t>Նոտարական գրասենյակների կողմից նոտարական ծառայություններ կատարելու, նոտարական կարգով վավերացված փաստաթղթերի կրկնօրինակներ տալու, նշված մարմինների կողմից գործարքների նախագծեր և դիմումներ կազմելու, փաստաթղթերի պատճեններ հանելու և դրանցից քաղվածքներ տալու համար</t>
  </si>
  <si>
    <t xml:space="preserve"> 1.5 Այլ հարկային եկամուտներ
(տող 1151 + տող 1155)
այդ թվում`</t>
  </si>
  <si>
    <t>Օրենքով պետական բյուջե ամրագրվող հարկերից և այլ պարտադիր վճարներից մասհանումներ համայնքների բյուջեներ (տող 1152 + տող 1153 + տող 1154)
որից`</t>
  </si>
  <si>
    <t>ա) Եկամտային հարկ</t>
  </si>
  <si>
    <t>բ) Շահութահարկ</t>
  </si>
  <si>
    <t>գ) Այլ հարկերից և պարտադիր վճարներից կատարվող մասհանումներ</t>
  </si>
  <si>
    <t>13501</t>
  </si>
  <si>
    <t>13502</t>
  </si>
  <si>
    <t>13503</t>
  </si>
  <si>
    <t>13504</t>
  </si>
  <si>
    <t>13505</t>
  </si>
  <si>
    <t>13506</t>
  </si>
  <si>
    <t>13507</t>
  </si>
  <si>
    <t>Համայնքի կողմից աղբահանության վճար վճարողների համար աղբահանության աշխատանքները կազմակերպելու համար</t>
  </si>
  <si>
    <t>13508</t>
  </si>
  <si>
    <t>Համայնքի կողմից իրավաբանական անձանց կամ անհատ ձեռնարկատերերին շինարարական և խոշոր եզրաչափի աղբի հավաքման և փոխադրման, ինչպես նաև աղբահանության վճար վճարողներին շինարարական և խոշոր եզրաչափի աղբի ինքնուրույն հավաքման և փոխադրման թույլտվության համար</t>
  </si>
  <si>
    <t>13509</t>
  </si>
  <si>
    <t>Կենտրոնացված ջեռուցման համար</t>
  </si>
  <si>
    <t>13510</t>
  </si>
  <si>
    <t>13511</t>
  </si>
  <si>
    <t>Ոռոգման ջրի մատակարարման համար այն համայնքներում, որոնք ներառված չեն &lt;&lt;Ջրօգտագործողների ընկերությունների և ջրօգտագործողների ընկերությունների միությունների մասին&gt;&gt; Հայաստանի Հանրապետության օրենքի համաձայն ստեղծված ջրօգտագործողների ընկերությունների սպասարկման տարածքներում</t>
  </si>
  <si>
    <t>13512</t>
  </si>
  <si>
    <t>13513</t>
  </si>
  <si>
    <t>Համայնքային ենթակայության մանկապարտեզի ծառայությունից օգտվողների համար</t>
  </si>
  <si>
    <t>13514</t>
  </si>
  <si>
    <t>Համայնքային ենթակայության արտադպրոցական դաստիարակության հաստատությունների (երաժշտական, նկարչական և արվեստի դպրոցներ և այլն) ծառայություններից օգտվողների համար</t>
  </si>
  <si>
    <t>13515</t>
  </si>
  <si>
    <t>13516</t>
  </si>
  <si>
    <t>13517</t>
  </si>
  <si>
    <t>Համայնքային սեփականություն հանդիսացող ընդհանուր օգտագործման փողոցներում և հրապարակներում (բացառությամբ բակային տարածքների, ուսումնական, կրթական, մշակութային և առողջապահական հաստատությունների, պետական կառավարման և տեղական ինքնակառավարման մարմինների վարչական շենքերի հարակից տարածքների) ավտոտրանսպորտային միջոցն ավտոկայանատեղում կայանելու համար</t>
  </si>
  <si>
    <t>13518</t>
  </si>
  <si>
    <t>13519</t>
  </si>
  <si>
    <t>Համայնքն սպասարկող անասնաբույժի ծառայությունների դիմաց</t>
  </si>
  <si>
    <t>13520</t>
  </si>
  <si>
    <t>Համայնքի բյուջե մուտքագրվող այլ վարչական գանձումներ</t>
  </si>
  <si>
    <t>3.7 Համայնքի բյուջե մուտքագրվող այլ կատեգորիաներում չդասակարգված ընթացիկ տրանսֆերտներ
(տող 1371 + տող 1372), այդ թվում`</t>
  </si>
  <si>
    <t>3.8 Համայնքի բյուջե մուտքագրվող այլ կատեգորիաներում չդասակարգված կապիտալ տրանսֆերտներ
(տող 1381 + տող 1382), այդ թվում`</t>
  </si>
  <si>
    <t>Գույքահարկ համայնքների վարչական տարածքներում գտնվող շենքերի և շինությունների համար</t>
  </si>
  <si>
    <t>այդ թվում`</t>
  </si>
  <si>
    <t xml:space="preserve">                Ա. ՆԵՐՔԻՆ ԱՂԲՅՈՒՐՆԵՐ                       (տող 8110+տող 8160)</t>
  </si>
  <si>
    <t>1. ՓՈԽԱՌՈՒ ՄԻՋՈՑՆԵՐ                                           (տող 8111+տող 8120)</t>
  </si>
  <si>
    <t xml:space="preserve"> 1.1. Արժեթղթեր (բացառությամբ բաժնետոմսերի և կապիտալում այլ մասնակցության) (տող 8112+տող 8113)</t>
  </si>
  <si>
    <t xml:space="preserve">որից` </t>
  </si>
  <si>
    <t xml:space="preserve">  - թողարկումից և տեղաբաշխումից մուտքեր</t>
  </si>
  <si>
    <t xml:space="preserve">  - հիմնական գումարի մարում</t>
  </si>
  <si>
    <t>1.2.1. Վարկեր (տող 8122+տող 8130)</t>
  </si>
  <si>
    <t xml:space="preserve">  - վարկերի ստացում (տող 8123+տող 8124)</t>
  </si>
  <si>
    <t>պետական բյուջեից</t>
  </si>
  <si>
    <t>այլ աղբյուրներից</t>
  </si>
  <si>
    <t xml:space="preserve">  - ստացված վարկերի հիմնական  գումարի մարում  (տող 8131+տող 8132)</t>
  </si>
  <si>
    <t>ՀՀ պետական բյուջեին</t>
  </si>
  <si>
    <t>այլ աղբյուրներին</t>
  </si>
  <si>
    <t>1.2.2. Փոխատվություններ (տող 8141+տող 8150)</t>
  </si>
  <si>
    <t xml:space="preserve">  - բյուջետային փոխատվությունների ստացում  (տող 8142+տող 8143)</t>
  </si>
  <si>
    <t>ՀՀ պետական բյուջեից</t>
  </si>
  <si>
    <t>ՀՀ այլ համայնքների բյուջեներից</t>
  </si>
  <si>
    <t xml:space="preserve">  - ստացված փոխատվությունների գումարի մարում (տող 8151+տող 8152)</t>
  </si>
  <si>
    <t>ՀՀ այլ համայնքների բյուջեներին</t>
  </si>
  <si>
    <t>2.1. Բաժնետոմսեր և կապիտալում այլ մասնակցություն (տող 8162+տող 8163 + տող 8164)</t>
  </si>
  <si>
    <t xml:space="preserve"> - համայնքային սեփականության բաժնետոմսերի և կապիտալում համայնքի մասնակցության իրացումից մուտքեր</t>
  </si>
  <si>
    <t xml:space="preserve"> - իրավ. անձ. կանոնադր. կապիտալում պետ. մասնակց, պետ.  սեփակ. հանդիսացող անշարժ գույքի (բացառ. հողերի), այդ թվումª անավարտ շինարար. օբյեկտների մասնավորեցումից  առաջաց. միջոց-ից համայնքի բյուջե մասհանումից մուտքեր</t>
  </si>
  <si>
    <t xml:space="preserve"> - բաժնետոմսեր և կապիտալում այլ մասնակցություն ձեռքբերում</t>
  </si>
  <si>
    <t xml:space="preserve">2.2. Փոխատվություններ </t>
  </si>
  <si>
    <t xml:space="preserve"> - նախկինում տրամադրված փոխատվությունների դիմաց ստացվող մարումներից մուտքեր</t>
  </si>
  <si>
    <t xml:space="preserve"> - փոխատվությունների տրամադրում</t>
  </si>
  <si>
    <t>2.3. Համայնքի բյուջեի միջոցների տարեսկզբի ազատ  մնացորդը` (տող 8191+տող 8194-տող 8193)</t>
  </si>
  <si>
    <t xml:space="preserve">այդ թվում` </t>
  </si>
  <si>
    <t xml:space="preserve"> 2.3.1. Համայնքի բյուջեի վարչական մասի միջոցների տարեսկզբի ազատ մնացորդ </t>
  </si>
  <si>
    <t>որից`</t>
  </si>
  <si>
    <t xml:space="preserve"> - ենթակա է ուղղման համայնքի բյուջեի վարչական մասից նախորդ տարում ֆինանսավորման ենթակա, սակայն չֆինանսավորված`առկա պարտավորությունների կատարմանը </t>
  </si>
  <si>
    <t xml:space="preserve"> - ենթակա է ուղղման համայնքի բյուջեի ֆոնդային  մաս                         (տող 8191 - տող 8192)</t>
  </si>
  <si>
    <t xml:space="preserve"> 2.3.2. Համայնքի բյուջեի ֆոնդային մասի միջոցների տարեսկզբի մնացորդ  (տող 8195 + տող 8196)</t>
  </si>
  <si>
    <t xml:space="preserve">  - առանց վարչական մասի միջոցների տարեսկզբի ազատ մնացորդից ֆոնդային  մաս մուտքագրման ենթակա գումարի </t>
  </si>
  <si>
    <t xml:space="preserve"> - վարչական մասի միջոցների տարեսկզբի ազատ մնացորդից ֆոնդային  մաս մուտքագրման ենթակա գումարը (տող 8193)</t>
  </si>
  <si>
    <t>2.4. Համայնքի բյուջեի ֆոնդային մասի ժամանակավոր ազատ միջոցների տրամադրում վարչական մաս</t>
  </si>
  <si>
    <t xml:space="preserve">2.5. Համայնքի բյուջեի ֆոնդային մասի ժամանակավոր ազատ միջոցներից վարչական մաս տրամադրված միջոցների վերադարձ ֆոնդային մաս </t>
  </si>
  <si>
    <t>2.6. Համայնքի բյուջեի հաշվում միջոցների մնացորդները հաշվետու ժամանակահատվածում  (տող8010- տող 8110 - տող 8161 - տող 8170- տող 8190- տող 8197- տող 8198 - տող 8210)</t>
  </si>
  <si>
    <t>որից` ծախսերի ֆինանսավորմանը չուղղված համայնքի բյուջեի միջոցների տարեսկզբի ազատ մնացորդի գումարը</t>
  </si>
  <si>
    <t xml:space="preserve">                              Բ. ԱՐՏԱՔԻՆ ԱՂԲՅՈՒՐՆԵՐ                                       (տող 8210)</t>
  </si>
  <si>
    <t>1. ՓՈԽԱՌՈՒ ՄԻՋՈՑՆԵՐ                                                                              (տող 8211+տող 8220)</t>
  </si>
  <si>
    <t xml:space="preserve"> 1.1. Արժեթղթեր (բացառությամբ բաժնետոմսերի և կապիտալում այլ մասնակցության) (տող 8212+տող 8213)</t>
  </si>
  <si>
    <t>1.2. Վարկեր և փոխատվություններ (ստացում և մարում)                          տող 8221+տող 8240</t>
  </si>
  <si>
    <t>1.2.1. Վարկեր (տող 8222+տող 8230)</t>
  </si>
  <si>
    <t xml:space="preserve">  - վարկերի ստացում</t>
  </si>
  <si>
    <t xml:space="preserve">  - ստացված վարկերի հիմնական  գումարի մարում</t>
  </si>
  <si>
    <t>1.2.2. Փոխատվություններ (տող 8241+տող 8250)</t>
  </si>
  <si>
    <t xml:space="preserve">  - փոխատվությունների ստացում</t>
  </si>
  <si>
    <t xml:space="preserve">  - ստացված փոխատվությունների գումարի մարում</t>
  </si>
  <si>
    <t xml:space="preserve">      ԸՆԴԱՄԵՆԸ`   (տող 8100+տող 8200), (տող 8000 հակառակ նշանով)</t>
  </si>
  <si>
    <t xml:space="preserve">1.2. Վարկեր և փոխատվություններ (ստացում և մարում)              (տող 8121+տող8140) </t>
  </si>
  <si>
    <t>2. ՖԻՆԱՆՍԱԿԱՆ ԱԿՏԻՎՆԵՐ     (տող8161+տող8170+տող8190-տող8197+տող8198+տող8199)</t>
  </si>
  <si>
    <t>** 8199-րդ տողը ստացվում է, որպես 8010 տողի   և 8110, 8161, 8170, 8190, 8197, 8198 և 8210 տողերի համապատասխան սյունյակների ցուցանիշների հանրագումարի տարբերություն և պետք է ներկայացվի վերծանված ըստ հստակ ներկայացված բաղադրիչների:</t>
  </si>
  <si>
    <t>***8199-րդ տողում բյուջեի հաշվում դրամական միջոցների մնացորդների ավելացումը պետք է ներկայացվի բացասական նշանով, իսկ պակասեցումը (օգտագործումը)ª դրական նշանով.</t>
  </si>
  <si>
    <t>****8113-րդ, 8130-րդ, 8131-րդ, 8132-րդ, 8150-րդ, 8151-րդ, 8152-րդ, 8164-րդ, 8172-րդ,8197-րդ  (12-րդ սյունակում) 8198-րդ  (11-րդ սյունակում), 8213-րդ, 8230-րդ և 8250-րդ տողերում ցուցանիշները ներկայացվում են բացասական նշանով:</t>
  </si>
  <si>
    <t xml:space="preserve">    *8010-րդ տողի սյունակներում լրացվող ցուցանիշները պետք է հավասար լինեն Համայնքի բյուջեի հավելուրդի կամ պակասուրդի (դեֆիցիտի) կատարման վերաբերյալ հաշվետվության 8000-րդ տողի համապատասխան սյունակներում արտացոլված ցուցանիշին` հակառակ նշանով.</t>
  </si>
  <si>
    <t xml:space="preserve">    ՀԱՏՎԱԾ  5</t>
  </si>
  <si>
    <t>ՀԱՄԱՅՆՔԻ ԲՅՈՒՋԵՅԻ ՀԱՎԵԼՈՒՐԴԻ ՕԳՏԱԳՈՐԾՄԱՆ ՈՒՂՂՈՒԹՅՈՒՆՆԵՐԸ  ԿԱՄ ԴԵՖԻՑԻՏԻ (ՊԱԿԱՍՈՒՐԴԻ)</t>
  </si>
  <si>
    <t>ՖԻՆԱՆՍԱՎՈՐՄԱՆ  ԱՂԲՅՈՒՐՆԵՐԸ</t>
  </si>
  <si>
    <t xml:space="preserve"> Տողի NN  </t>
  </si>
  <si>
    <t xml:space="preserve">Բյուջետային ծախսերի տնտեսագիտական դասակարգման հոդվածների </t>
  </si>
  <si>
    <t>Տարեկան հաստատված պլան</t>
  </si>
  <si>
    <t>Ընդամենը (ս.5+ս.6)</t>
  </si>
  <si>
    <t>անվանումները</t>
  </si>
  <si>
    <t>վարչական մաս</t>
  </si>
  <si>
    <t>ֆոնդային մաս</t>
  </si>
  <si>
    <t>Այդ  թվում</t>
  </si>
  <si>
    <t>(հազար դրամներով)</t>
  </si>
  <si>
    <t>Ըստ  եռամսյակների</t>
  </si>
  <si>
    <t xml:space="preserve">         ԸՆԴԱՄԵՆԸ    ԾԱԽՍԵՐ               (տող4050+տող5000+տող 6000)</t>
  </si>
  <si>
    <t xml:space="preserve">Ա.   ԸՆԹԱՑԻԿ  ԾԱԽՍԵՐª                (տող4100+տող4200+տող4300+տող4400+տող4500+ տող4600+տող4700)                                                                                                                       </t>
  </si>
  <si>
    <t xml:space="preserve">1.1 ԱՇԽԱՏԱՆՔԻ ՎԱՐՁԱՏՐՈՒԹՅՈՒՆ (տող4110+տող4120+տող4130)                                                                     </t>
  </si>
  <si>
    <t>ԴՐԱՄՈՎ ՎՃԱՐՎՈՂ ԱՇԽԱՏԱՎԱՐՁԵՐ ԵՎ ՀԱՎԵԼԱՎՃԱՐՆԵՐ (տող4111+տող4112+ տող4114)</t>
  </si>
  <si>
    <t xml:space="preserve"> -Աշխատողների աշխատավարձեր և հավելավճարներ</t>
  </si>
  <si>
    <t xml:space="preserve"> - Պարգևատրումներ, դրամական խրախուսումներ և հատուկ վճարներ</t>
  </si>
  <si>
    <t xml:space="preserve"> -Այլ վարձատրություններ </t>
  </si>
  <si>
    <t>ԲՆԵՂԵՆ ԱՇԽԱՏԱՎԱՐՁԵՐ ԵՎ ՀԱՎԵԼԱՎՃԱՐՆԵՐ (տող4121)</t>
  </si>
  <si>
    <t xml:space="preserve"> -Բնեղեն աշխատավարձեր և հավելավճարներ</t>
  </si>
  <si>
    <t>ՓԱՍՏԱՑԻ ՍՈՑԻԱԼԱԿԱՆ ԱՊԱՀՈՎՈՒԹՅԱՆ ՎՃԱՐՆԵՐ (տող4131)</t>
  </si>
  <si>
    <t xml:space="preserve"> -Սոցիալական ապահովության վճարներ</t>
  </si>
  <si>
    <t>1.2 ԾԱՌԱՅՈՒԹՅՈՒՆՆԵՐԻ ԵՎ ԱՊՐԱՆՔՆԵՐԻ ՁԵՌՔ ԲԵՐՈՒՄ (տող4210+տող4220+տող4230+տող4240+տող4250+տող4260)</t>
  </si>
  <si>
    <t>ՇԱՐՈՒՆԱԿԱԿԱՆ ԾԱԽՍԵՐ (տող4211+տող4212+տող4213+տող4214+տող4215+տող4216+տող4217)</t>
  </si>
  <si>
    <t xml:space="preserve"> -Գործառնական և բանկային ծառայությունների ծախսեր</t>
  </si>
  <si>
    <t xml:space="preserve"> -Էներգետիկ  ծառայություններ</t>
  </si>
  <si>
    <t xml:space="preserve"> -Կոմունալ ծառայություններ</t>
  </si>
  <si>
    <t xml:space="preserve"> -Կապի ծառայություններ</t>
  </si>
  <si>
    <t xml:space="preserve"> -Ապահովագրական ծախսեր</t>
  </si>
  <si>
    <t xml:space="preserve"> -Գույքի և սարքավորումների վարձակալություն</t>
  </si>
  <si>
    <t xml:space="preserve"> -Արտագերատեսչական ծախսեր</t>
  </si>
  <si>
    <t xml:space="preserve"> ԳՈՐԾՈՒՂՈՒՄՆԵՐԻ ԵՎ ՇՐՋԱԳԱՅՈՒԹՅՈՒՆՆԵՐԻ ԾԱԽՍԵՐ (տող4221+տող4222+տող4223)</t>
  </si>
  <si>
    <t xml:space="preserve"> -Ներքին գործուղումներ</t>
  </si>
  <si>
    <t xml:space="preserve"> -Արտասահմանյան գործուղումների գծով ծախսեր</t>
  </si>
  <si>
    <t xml:space="preserve"> -Այլ տրանսպորտային ծախսեր</t>
  </si>
  <si>
    <t>ՊԱՅՄԱՆԱԳՐԱՅԻՆ ԱՅԼ ԾԱՌԱՅՈՒԹՅՈՒՆՆԵՐԻ ՁԵՌՔ ԲԵՐՈՒՄ (տող4231+տող4232+տող4233+տող4234+տող4235+տող4236+տող4237+տող4238)</t>
  </si>
  <si>
    <t xml:space="preserve"> -Վարչական ծառայություններ</t>
  </si>
  <si>
    <t xml:space="preserve"> -Համակարգչային ծառայություններ</t>
  </si>
  <si>
    <t xml:space="preserve"> -Աշխատակազմի մասնագիտական զարգացման ծառայություններ</t>
  </si>
  <si>
    <t xml:space="preserve"> -Տեղակատվական ծառայություններ</t>
  </si>
  <si>
    <t xml:space="preserve"> -Կառավարչական ծառայություններ</t>
  </si>
  <si>
    <t xml:space="preserve"> - Կենցաղային և հանրային սննդի ծառայություններ</t>
  </si>
  <si>
    <t xml:space="preserve"> -Ներկայացուցչական ծախսեր</t>
  </si>
  <si>
    <t xml:space="preserve"> -Ընդհանուր բնույթի այլ ծառայություններ</t>
  </si>
  <si>
    <t xml:space="preserve"> ԱՅԼ ՄԱՍՆԱԳԻՏԱԿԱՆ ԾԱՌԱՅՈՒԹՅՈՒՆՆԵՐԻ ՁԵՌՔ ԲԵՐՈՒՄ  (տող 4241)</t>
  </si>
  <si>
    <t xml:space="preserve"> -Մասնագիտական ծառայություններ</t>
  </si>
  <si>
    <t>ԸՆԹԱՑԻԿ ՆՈՐՈԳՈՒՄ ԵՎ ՊԱՀՊԱՆՈՒՄ (ծառայություններ և նյութեր) (տող4251+տող4252)</t>
  </si>
  <si>
    <t xml:space="preserve"> -Շենքերի և կառույցների ընթացիկ նորոգում և պահպանում</t>
  </si>
  <si>
    <t xml:space="preserve"> -Մեքենաների և սարքավորումների ընթացիկ նորոգում և պահպանում</t>
  </si>
  <si>
    <t xml:space="preserve"> ՆՅՈՒԹԵՐ (տող4261+տող4262+տող4263+տող4264+տող4265+տող4266+տող4267+տող4268)</t>
  </si>
  <si>
    <t xml:space="preserve"> -Գրասենյակային նյութեր և հագուստ</t>
  </si>
  <si>
    <t xml:space="preserve"> -Գյուղատնտեսական ապրանքներ</t>
  </si>
  <si>
    <t xml:space="preserve"> -Վերապատրաստման և ուսուցման նյութեր (աշխատողների վերապատրաստում)</t>
  </si>
  <si>
    <t xml:space="preserve"> -Տրանսպորտային նյութեր</t>
  </si>
  <si>
    <t xml:space="preserve"> -Շրջակա միջավայրի պաշտպանության և գիտական նյութեր</t>
  </si>
  <si>
    <t xml:space="preserve"> -Առողջապահական  և լաբորատոր նյութեր</t>
  </si>
  <si>
    <t xml:space="preserve"> -Կենցաղային և հանրային սննդի նյութեր</t>
  </si>
  <si>
    <t xml:space="preserve"> -Հատուկ նպատակային այլ նյութեր</t>
  </si>
  <si>
    <t xml:space="preserve"> 1.3 ՏՈԿՈՍԱՎՃԱՐՆԵՐ (տող4310+տող 4320+տող4330)</t>
  </si>
  <si>
    <t>ՆԵՐՔԻՆ ՏՈԿՈՍԱՎՃԱՐՆԵՐ (տող4311+տող4312)</t>
  </si>
  <si>
    <t xml:space="preserve"> -Ներքին արժեթղթերի տոկոսավճարներ</t>
  </si>
  <si>
    <t xml:space="preserve"> -Ներքին վարկերի տոկոսավճարներ</t>
  </si>
  <si>
    <t>ԱՐՏԱՔԻՆ ՏՈԿՈՍԱՎՃԱՐՆԵՐ (տող4321+տող4322)</t>
  </si>
  <si>
    <t xml:space="preserve"> -Արտաքին արժեթղթերի գծով տոկոսավճարներ</t>
  </si>
  <si>
    <t xml:space="preserve"> -Արտաքին վարկերի գծով տոկոսավճարներ</t>
  </si>
  <si>
    <t xml:space="preserve">ՓՈԽԱՌՈՒԹՅՈՒՆՆԵՐԻ ՀԵՏ ԿԱՊՎԱԾ ՎՃԱՐՆԵՐ (տող4331+տող4332+տող4333) </t>
  </si>
  <si>
    <t xml:space="preserve"> -Փոխանակման կուրսերի բացասական տարբերություն</t>
  </si>
  <si>
    <t xml:space="preserve"> -Տույժեր</t>
  </si>
  <si>
    <t xml:space="preserve"> -Փոխառությունների գծով տուրքեր</t>
  </si>
  <si>
    <t>1.4 ՍՈՒԲՍԻԴԻԱՆԵՐ  (տող4410+տող4420)</t>
  </si>
  <si>
    <t>ՍՈՒԲՍԻԴԻԱՆԵՐ ՊԵՏԱԿԱՆ (ՀԱՄԱՅՆՔԱՅԻՆ) ԿԱԶՄԱԿԵՐՊՈՒԹՅՈՒՆՆԵՐԻՆ (տող4411+տող4412)</t>
  </si>
  <si>
    <t xml:space="preserve"> -Սուբսիդիաներ ոչ-ֆինանսական պետական (hամայնքային) կազմակերպություններին </t>
  </si>
  <si>
    <t xml:space="preserve"> -Սուբսիդիաներ ֆինանսական պետական (hամայնքային) կազմակերպություններին </t>
  </si>
  <si>
    <t>ՍՈՒԲՍԻԴԻԱՆԵՐ ՈՉ ՊԵՏԱԿԱՆ (ՈՉ ՀԱՄԱՅՆՔԱՅԻՆ) ԿԱԶՄԱԿԵՐՊՈՒԹՅՈՒՆՆԵՐԻՆ (տող4421+տող4422)</t>
  </si>
  <si>
    <t xml:space="preserve"> -Սուբսիդիաներ ոչ պետական (ոչ hամայնքային) ոչ ֆինանսական կազմակերպություններին </t>
  </si>
  <si>
    <t xml:space="preserve"> -Սուբսիդիաներ ոչ պետական (ոչ hամայնքային) ֆինանսական  կազմակերպություններին </t>
  </si>
  <si>
    <t>1.5 ԴՐԱՄԱՇՆՈՐՀՆԵՐ (տող4510+տող4520+տող4530+տող4540)</t>
  </si>
  <si>
    <t>ԴՐԱՄԱՇՆՈՐՀՆԵՐ ՕՏԱՐԵՐԿՐՅԱ ԿԱՌԱՎԱՐՈՒԹՅՈՒՆՆԵՐԻՆ (տող4511+տող4512)</t>
  </si>
  <si>
    <t xml:space="preserve"> -Ընթացիկ դրամաշնորհներ օտարերկրյա կառավարություններին</t>
  </si>
  <si>
    <t xml:space="preserve"> -Կապիտալ դրամաշնորհներ օտարերկրյա կառավարություններին</t>
  </si>
  <si>
    <t>ԴՐԱՄԱՇՆՈՐՀՆԵՐ ՄԻՋԱԶԳԱՅԻՆ ԿԱԶՄԱԿԵՐՊՈՒԹՅՈՒՆՆԵՐԻՆ (տող4521+տող4522)</t>
  </si>
  <si>
    <t xml:space="preserve"> -Ընթացիկ դրամաշնորհներ  միջազգային կազմակերպություններին</t>
  </si>
  <si>
    <t xml:space="preserve"> -Կապիտալ դրամաշնորհներ միջազգային կազմակերպություններին</t>
  </si>
  <si>
    <t>ԸՆԹԱՑԻԿ ԴՐԱՄԱՇՆՈՐՀՆԵՐ ՊԵՏԱԿԱՆ ՀԱՏՎԱԾԻ ԱՅԼ ՄԱԿԱՐԴԱԿՆԵՐԻՆ (տող4531+տող4532+տող4533)</t>
  </si>
  <si>
    <t xml:space="preserve"> - Ընթացիկ դրամաշնորհներ պետական և համայնքների ոչ առևտրային կազմակերպություններին</t>
  </si>
  <si>
    <t xml:space="preserve"> - Ընթացիկ դրամաշնորհներ պետական և համայնքների  առևտրային կազմակերպություններին</t>
  </si>
  <si>
    <t xml:space="preserve"> - Այլ ընթացիկ դրամաշնորհներ                                                           (տող 4534+տող 4537 +տող 4538)</t>
  </si>
  <si>
    <t xml:space="preserve"> - տեղական ինքնակառավրման մարմիններին                                 (տող  4535+տող 4536)</t>
  </si>
  <si>
    <t xml:space="preserve">այլ համայնքներին </t>
  </si>
  <si>
    <t xml:space="preserve"> - ՀՀ պետական բյուջեին</t>
  </si>
  <si>
    <t xml:space="preserve"> - այլ</t>
  </si>
  <si>
    <t>ԿԱՊԻՏԱԼ ԴՐԱՄԱՇՆՈՐՀՆԵՐ ՊԵՏԱԿԱՆ ՀԱՏՎԱԾԻ ԱՅԼ ՄԱԿԱՐԴԱԿՆԵՐԻՆ (տող4541+տող4542+տող4543)</t>
  </si>
  <si>
    <t xml:space="preserve"> -Կապիտալ դրամաշնորհներ պետական և համայնքների ոչ առևտրային կազմակերպություններին</t>
  </si>
  <si>
    <t xml:space="preserve"> -Կապիտալ դրամաշնորհներ պետական և համայնքների  առևտրային կազմակերպություններին</t>
  </si>
  <si>
    <t xml:space="preserve"> -Այլ կապիտալ դրամաշնորհներ                                               (տող 4544+տող 4547 +տող 4548)</t>
  </si>
  <si>
    <t xml:space="preserve"> - տեղական ինքնակառավրման մարմիններին                                 (տող  4545+տող 4546)</t>
  </si>
  <si>
    <t xml:space="preserve">ՀՀ այլ համայնքներին </t>
  </si>
  <si>
    <t>1.6 ՍՈՑԻԱԼԱԿԱՆ ՆՊԱՍՏՆԵՐ ԵՎ ԿԵՆՍԱԹՈՇԱԿՆԵՐ (տող4610+տող4630+տող4640)</t>
  </si>
  <si>
    <t>ՍՈՑԻԱԼԱԿԱՆ ԱՊԱՀՈՎՈՒԹՅԱՆ ՆՊԱՍՏՆԵՐ</t>
  </si>
  <si>
    <t xml:space="preserve"> - Տնային տնտեսություններին դրամով վճարվող սոցիալական ապահովության վճարներ</t>
  </si>
  <si>
    <t xml:space="preserve"> - Սոցիալական ապահովության բնեղեն նպաստներ ծառայություններ մատուցողներին</t>
  </si>
  <si>
    <t xml:space="preserve"> ՍՈՑԻԱԼԱԿԱՆ ՕԳՆՈՒԹՅԱՆ ԴՐԱՄԱԿԱՆ ԱՐՏԱՀԱՅՏՈՒԹՅԱՄԲ ՆՊԱՍՏՆԵՐ (ԲՅՈՒՋԵԻՑ) (տող4631+տող4632+տող4633+տող4634) </t>
  </si>
  <si>
    <t xml:space="preserve"> -Հուղարկավորության նպաստներ բյուջեից</t>
  </si>
  <si>
    <t xml:space="preserve"> -Կրթական, մշակութային և սպորտային նպաստներ բյուջեից</t>
  </si>
  <si>
    <t xml:space="preserve"> -Բնակարանային նպաստներ բյուջեից</t>
  </si>
  <si>
    <t xml:space="preserve"> -Այլ նպաստներ բյուջեից</t>
  </si>
  <si>
    <t xml:space="preserve"> ԿԵՆՍԱԹՈՇԱԿՆԵՐ (տող4641) </t>
  </si>
  <si>
    <t xml:space="preserve"> -Կենսաթոշակներ</t>
  </si>
  <si>
    <t>1.7 ԱՅԼ ԾԱԽՍԵՐ (տող4710+տող4720+տող4730+տող4740+տող4750+տող4760+տող4770)</t>
  </si>
  <si>
    <t xml:space="preserve">ՆՎԻՐԱՏՎՈՒԹՅՈՒՆՆԵՐ ՈՉ ԿԱՌԱՎԱՐԱԿԱՆ (ՀԱՍԱՐԱԿԱԿԱՆ) ԿԱԶՄԱԿԵՐՊՈՒԹՅՈՒՆՆԵՐԻՆ (տող4711+տող4712) </t>
  </si>
  <si>
    <t xml:space="preserve"> - Տնային տնտեսություններին ծառայություններ մատուցող` շահույթ չհետապնդող կազմակերպություններին նվիրատվություններ</t>
  </si>
  <si>
    <t xml:space="preserve"> -Նվիրատվություններ այլ շահույթ չհետապնդող կազմակերպություններին</t>
  </si>
  <si>
    <t>ՀԱՐԿԵՐ, ՊԱՐՏԱԴԻՐ ՎՃԱՐՆԵՐ ԵՎ ՏՈՒՅԺԵՐ, ՈՐՈՆՔ ԿԱՌԱՎԱՐՄԱՆ ՏԱՐԲԵՐ ՄԱԿԱՐԴԱԿՆԵՐԻ ԿՈՂՄԻՑ ԿԻՐԱՌՎՈՒՄ ԵՆ ՄԻՄՅԱՆՑ ՆԿԱՏՄԱՄԲ (տող4721+տող4722+տող4723+տող4724)</t>
  </si>
  <si>
    <t xml:space="preserve"> -Աշխատավարձի ֆոնդ</t>
  </si>
  <si>
    <t xml:space="preserve"> -Այլ հարկեր</t>
  </si>
  <si>
    <t xml:space="preserve"> -Պարտադիր վճարներ</t>
  </si>
  <si>
    <t xml:space="preserve"> -Պետական հատվածի տարբեր մակարդակների կողմից միմյանց նկատմամբ կիրառվող տույժեր</t>
  </si>
  <si>
    <t>ԴԱՏԱՐԱՆՆԵՐԻ ԿՈՂՄԻՑ ՆՇԱՆԱԿՎԱԾ ՏՈՒՅԺԵՐ ԵՎ ՏՈՒԳԱՆՔՆԵՐ (տող4731)</t>
  </si>
  <si>
    <t xml:space="preserve"> -Դատարանների կողմից նշանակված տույժեր և տուգանքներ</t>
  </si>
  <si>
    <t xml:space="preserve"> ԲՆԱԿԱՆ ԱՂԵՏՆԵՐԻՑ ԿԱՄ ԱՅԼ ԲՆԱԿԱՆ ՊԱՏՃԱՌՆԵՐՈՎ ԱՌԱՋԱՑԱԾ ՎՆԱՍՆԵՐԻ ԿԱՄ ՎՆԱՍՎԱԾՔՆԵՐԻ ՎԵՐԱԿԱՆԳՆՈՒՄ (տող4741+տող4742)</t>
  </si>
  <si>
    <t xml:space="preserve"> -Բնական աղետներից առաջացած վնասվածքների կամ վնասների վերականգնում</t>
  </si>
  <si>
    <t xml:space="preserve"> -Այլ բնական պատճառներով ստացած վնասվածքների վերականգնում</t>
  </si>
  <si>
    <t>ԿԱՌԱՎԱՐՄԱՆ ՄԱՐՄԻՆՆԵՐԻ ԳՈՐԾՈՒՆԵՈՒԹՅԱՆ ՀԵՏԵՎԱՆՔՈՎ ԱՌԱՋԱՑԱԾ ՎՆԱՍՆԵՐԻ ԿԱՄ ՎՆԱՍՎԱԾՔՆԵՐԻ  ՎԵՐԱԿԱՆԳՆՈՒՄ (տող4751)</t>
  </si>
  <si>
    <t xml:space="preserve"> -Կառավարման մարմինների գործունեության հետևանքով առաջացած վնասվածքների  կամ վնասների վերականգնում </t>
  </si>
  <si>
    <t xml:space="preserve"> ԱՅԼ ԾԱԽՍԵՐ (տող4761)</t>
  </si>
  <si>
    <t xml:space="preserve"> -Այլ ծախսեր</t>
  </si>
  <si>
    <t>ՊԱՀՈՒՍՏԱՅԻՆ ՄԻՋՈՑՆԵՐ (տող4771)</t>
  </si>
  <si>
    <t xml:space="preserve"> -Պահուստային միջոցներ</t>
  </si>
  <si>
    <t>այդ թվում` համայնքի բյուջեի վարչական մասի պահուստային ֆոնդից ֆոնդային մաս կատարվող հատկացումներ</t>
  </si>
  <si>
    <t>Բ. ՈՉ ՖԻՆԱՆՍԱԿԱՆ ԱԿՏԻՎՆԵՐԻ ԳԾՈՎ ԾԱԽՍԵՐ                     (տող5100+տող5200+տող5300+տող5400)</t>
  </si>
  <si>
    <t>1.1. ՀԻՄՆԱԿԱՆ ՄԻՋՈՑՆԵՐ                                 (տող5110+տող5120+տող5130)</t>
  </si>
  <si>
    <t>ՇԵՆՔԵՐ ԵՎ ՇԻՆՈՒԹՅՈՒՆՆԵՐ                                       (տող5111+տող5112+տող5113)</t>
  </si>
  <si>
    <t xml:space="preserve"> - Շենքերի և շինությունների ձեռք բերում</t>
  </si>
  <si>
    <t xml:space="preserve"> - Շենքերի և շինությունների կառուցում</t>
  </si>
  <si>
    <t xml:space="preserve"> - Շենքերի և շինությունների կապիտալ վերանորոգում</t>
  </si>
  <si>
    <t>ՄԵՔԵՆԱՆԵՐ ԵՎ ՍԱՐՔԱՎՈՐՈՒՄՆԵՐ                                       (տող5121+ տող5122+տող5123)</t>
  </si>
  <si>
    <t xml:space="preserve"> - Տրանսպորտային սարքավորումներ</t>
  </si>
  <si>
    <t xml:space="preserve"> - Վարչական սարքավորումներ</t>
  </si>
  <si>
    <t xml:space="preserve"> - Այլ մեքենաներ և սարքավորումներ</t>
  </si>
  <si>
    <t xml:space="preserve"> ԱՅԼ ՀԻՄՆԱԿԱՆ ՄԻՋՈՑՆԵՐ                                                             (տող 5131+տող 5132+տող 5133+ տող5134)</t>
  </si>
  <si>
    <t xml:space="preserve"> -Աճեցվող ակտիվներ</t>
  </si>
  <si>
    <t xml:space="preserve"> - Ոչ նյութական հիմնական միջոցներ</t>
  </si>
  <si>
    <t xml:space="preserve"> - Գեոդեզիական քարտեզագրական ծախսեր</t>
  </si>
  <si>
    <t xml:space="preserve"> - Նախագծահետազոտական ծախսեր</t>
  </si>
  <si>
    <t>1.2 ՊԱՇԱՐՆԵՐ (տող5211+տող5221+տող5231+տող5241)</t>
  </si>
  <si>
    <t xml:space="preserve"> - Համայնքային նշանակության ռազմավարական պաշարներ</t>
  </si>
  <si>
    <t xml:space="preserve"> - Նյութեր և պարագաներ</t>
  </si>
  <si>
    <t xml:space="preserve"> - Վերավաճառքի համար նախատեսված ապրանքներ</t>
  </si>
  <si>
    <t xml:space="preserve"> -Սպառման նպատակով պահվող պաշարներ</t>
  </si>
  <si>
    <t>1.3 ԲԱՐՁՐԱՐԺԵՔ ԱԿՏԻՎՆԵՐ (տող 5311)</t>
  </si>
  <si>
    <t xml:space="preserve"> -Բարձրարժեք ակտիվներ</t>
  </si>
  <si>
    <t>1.4 ՉԱՐՏԱԴՐՎԱԾ ԱԿՏԻՎՆԵՐ                              (տող 5411+տող 5421+տող 5431+տող5441)</t>
  </si>
  <si>
    <t xml:space="preserve"> -Հող</t>
  </si>
  <si>
    <t xml:space="preserve"> -Ընդերքային ակտիվներ</t>
  </si>
  <si>
    <t xml:space="preserve"> -Այլ բնական ծագում ունեցող ակտիվներ</t>
  </si>
  <si>
    <t xml:space="preserve"> -Ոչ նյութական չարտադրված ակտիվներ</t>
  </si>
  <si>
    <t xml:space="preserve"> Գ. ՈՉ ՖԻՆԱՆՍԱԿԱՆ ԱԿՏԻՎՆԵՐԻ ԻՐԱՑՈՒՄԻՑ ՄՈՒՏՔԵՐ (տող6100+տող6200+տող6300+տող6400)</t>
  </si>
  <si>
    <t xml:space="preserve">ՀԻՄՆԱԿԱՆ ՄԻՋՈՑՆԵՐԻ ԻՐԱՑՈՒՄԻՑ ՄՈՒՏՔԵՐ (տող6110+տող6120+տող6130) </t>
  </si>
  <si>
    <t xml:space="preserve">ԱՆՇԱՐԺ ԳՈՒՅՔԻ ԻՐԱՑՈՒՄԻՑ ՄՈՒՏՔԵՐ </t>
  </si>
  <si>
    <t>ՇԱՐԺԱԿԱՆ ԳՈՒՅՔԻ ԻՐԱՑՈՒՄԻՑ ՄՈՒՏՔԵՐ</t>
  </si>
  <si>
    <t>ԱՅԼ ՀԻՄՆԱԿԱՆ ՄԻՋՈՑՆԵՐԻ ԻՐԱՑՈՒՄԻՑ ՄՈՒՏՔԵՐ</t>
  </si>
  <si>
    <t>ՊԱՇԱՐՆԵՐԻ ԻՐԱՑՈՒՄԻՑ ՄՈՒՏՔԵՐ (տող6210+տող6220)</t>
  </si>
  <si>
    <t xml:space="preserve"> ՌԱԶՄԱՎԱՐԱԿԱՆ ՀԱՄԱՅՆՔԱՅԻՆ ՊԱՇԱՐՆԵՐԻ ԻՐԱՑՈՒՄԻՑ ՄՈՒՏՔԵՐ</t>
  </si>
  <si>
    <t>ԱՅԼ ՊԱՇԱՐՆԵՐԻ ԻՐԱՑՈՒՄԻՑ ՄՈՒՏՔԵՐ (տող6221+տող6222+տող6223)</t>
  </si>
  <si>
    <t xml:space="preserve"> - Արտադրական պաշարների իրացումից մուտքեր</t>
  </si>
  <si>
    <t xml:space="preserve"> - Վերավաճառքի համար ապրանքների իրացումից մուտքեր</t>
  </si>
  <si>
    <t xml:space="preserve"> - Սպառման համար նախատեսված պաշարների իրացումից մուտքեր</t>
  </si>
  <si>
    <t>ԲԱՐՁՐԱՐԺԵՔ ԱԿՏԻՎՆԵՐԻ ԻՐԱՑՈՒՄԻՑ ՄՈՒՏՔԵՐ   (տող 6310)</t>
  </si>
  <si>
    <t>ԲԱՐՁՐԱՐԺԵՔ ԱԿՏԻՎՆԵՐԻ ԻՐԱՑՈՒՄԻՑ ՄՈՒՏՔԵՐ</t>
  </si>
  <si>
    <t>ՉԱՐՏԱԴՐՎԱԾ ԱԿՏԻՎՆԵՐԻ ԻՐԱՑՈՒՄԻՑ ՄՈՒՏՔԵՐ`                                                   (տող6410+տող6420+տող6430+տող6440)</t>
  </si>
  <si>
    <t>ՀՈՂԻ ԻՐԱՑՈՒՄԻՑ ՄՈՒՏՔԵՐ</t>
  </si>
  <si>
    <t>ՕԳՏԱԿԱՐ ՀԱՆԱԾՈՆԵՐԻ ԻՐԱՑՈՒՄԻՑ ՄՈՒՏՔԵՐ</t>
  </si>
  <si>
    <t xml:space="preserve"> ԱՅԼ ԲՆԱԿԱՆ ԾԱԳՈՒՄ ՈՒՆԵՑՈՂ ՀԻՄՆԱԿԱՆ ՄԻՋՈՑՆԵՐԻ ԻՐԱՑՈՒՄԻՑ ՄՈՒՏՔԵՐ</t>
  </si>
  <si>
    <t xml:space="preserve"> ՈՉ ՆՅՈՒԹԱԿԱՆ ՉԱՐՏԱԴՐՎԱԾ ԱԿՏԻՎՆԵՐԻ ԻՐԱՑՈՒՄԻՑ ՄՈՒՏՔԵՐ</t>
  </si>
  <si>
    <t xml:space="preserve"> Երևանի համաքաղաքային ծախսերի ֆինանսավորման համար</t>
  </si>
  <si>
    <t>ՀԱՏՎԱԱԾ  3</t>
  </si>
  <si>
    <t>ՀԱՄԱՅՆՔԻ ԲՅՈՒՋԵՅԻ ԾԱԽՍԵՐԸ  ԸՍՏ  ԲՅՈՒՋԵՏԱՅԻՆ ԾԱԽՍԵՐԻ  ՏՆՏԵՍԱԳԻՏԱԿԱՆ  ԴԱՍԱԿԱՐԳՄԱՆ</t>
  </si>
  <si>
    <t>ՀԱՏՎԱԱԾ  2</t>
  </si>
  <si>
    <t>ՀԱՄԱՅՆՔԻ ԲՅՈՒՋԵՅԻ ԾԱԽՍԵՐԸ  ԸՍՏ  ԲՅՈՒՋԵՏԱՅԻՆ ԾԱԽՍԵՐԻ  ԳՈՐԾԱՌՆԱԿԱՆ ԴԱՍԱԿԱՐԳՄԱՆ</t>
  </si>
  <si>
    <t xml:space="preserve">  Տողի NN</t>
  </si>
  <si>
    <t>Բա-ժին</t>
  </si>
  <si>
    <t>Խումբ</t>
  </si>
  <si>
    <t>Դաս</t>
  </si>
  <si>
    <t>Բյուջետային ծախսերի գործառական դասակարգման բաժինների, խմբերի և դասերի անվանումները</t>
  </si>
  <si>
    <t>Ընդամենը</t>
  </si>
  <si>
    <t>այդ թվում</t>
  </si>
  <si>
    <t>(ս.7 + ս8)</t>
  </si>
  <si>
    <t>վարչական բյուջե</t>
  </si>
  <si>
    <t>ֆոնդային բյուջե</t>
  </si>
  <si>
    <t xml:space="preserve"> ԸՆԴԱՄԵՆԸ ԾԱԽՍԵՐ (տող2100+տող2200+տող2300+տող2400+տող2500+տող2600+ տող2700+տող2800+տող2900+տող3000+տող3100)</t>
  </si>
  <si>
    <t xml:space="preserve">ԸՆԴՀԱՆՈՒՐ ԲՆՈՒՅԹԻ ՀԱՆՐԱՅԻՆ ԾԱՌԱՅՈՒԹՅՈՒՆՆԵՐ (տող2110+տող2120+տող2130+տող2140+տող2150+տող2160+տող2170+տող2180)                                                                                        </t>
  </si>
  <si>
    <t>Օրենսդիր և գործադիր մարմիններ, պետական կառավարում, ‎ֆինանսական և հարկաբյուջետային հարաբերություններ, արտաքին հարաբերություններ</t>
  </si>
  <si>
    <t xml:space="preserve">Օրենսդիր և գործադիր մարմիններ,պետական կառավարում </t>
  </si>
  <si>
    <t xml:space="preserve"> Ֆինանսական և հարկաբյուջետային հարաբերություններ </t>
  </si>
  <si>
    <t xml:space="preserve">Արտաքին հարաբերություններ </t>
  </si>
  <si>
    <t>Արտաքին տնտեսական օգնություն</t>
  </si>
  <si>
    <t>Արտաքին տնտեսական աջակցություն</t>
  </si>
  <si>
    <t xml:space="preserve">Միջազգային կազմակերպությունների միջոցով տրամադրվող տնտեսական օգնություն </t>
  </si>
  <si>
    <t>Ընդհանուր բնույթի ծառայություններ</t>
  </si>
  <si>
    <t xml:space="preserve">Աշխատակազմի /կադրերի/ գծով ընդհանուր բնույթի ծառայություններ </t>
  </si>
  <si>
    <t xml:space="preserve">Ծրագրման և վիճակագրական ընդհանուր ծառայություններ </t>
  </si>
  <si>
    <t xml:space="preserve">Ընդհանուր բնույթի այլ ծառայություններ </t>
  </si>
  <si>
    <t>Ընդհանուր բնույթի հետազոտական աշխատանք</t>
  </si>
  <si>
    <t xml:space="preserve">Ընդհանուր բնույթի հետազոտական աշխատանք </t>
  </si>
  <si>
    <t xml:space="preserve">Ընդհանուր բնույթի հանրային ծառայությունների գծով հետազոտական և նախագծային աշխատանքներ </t>
  </si>
  <si>
    <t xml:space="preserve">Ընդհանուր բնույթի հանրային ծառայություններ գծով հետազոտական և նախագծային աշխատանքներ  </t>
  </si>
  <si>
    <t>Ընդհանուր բնույթի հանրային ծառայություններ (այլ դասերին չպատկանող)</t>
  </si>
  <si>
    <t xml:space="preserve">Ընդհանուր բնույթի հանրային ծառայություններ (այլ դասերին չպատկանող) </t>
  </si>
  <si>
    <t xml:space="preserve">Պետական պարտքի գծով գործառնություններ </t>
  </si>
  <si>
    <t>Կառավարության տարբեր մակարդակների միջև իրականացվող ընդհանուր բնույթի տրանսֆերտներ</t>
  </si>
  <si>
    <t xml:space="preserve"> - դրամաշնորհներ ՀՀ պետական բյուջեին  </t>
  </si>
  <si>
    <t xml:space="preserve"> - դրամաշնորհներ ՀՀ այլ համայնքերի բյուջեներին  </t>
  </si>
  <si>
    <t>այդ թվում` Երևանի համաքաղաքային ծախսերի ֆինանսավորման համար</t>
  </si>
  <si>
    <t>ՊԱՇՏՊԱՆՈՒԹՅՈՒՆ (տող2210+2220+տող2230+տող2240+տող2250)</t>
  </si>
  <si>
    <t>Ռազմական պաշտպանություն</t>
  </si>
  <si>
    <t xml:space="preserve">Ռազմական պաշտպանություն </t>
  </si>
  <si>
    <t>Քաղաքացիական պաշտպանություն</t>
  </si>
  <si>
    <t xml:space="preserve">Քաղաքացիական պաշտպանություն </t>
  </si>
  <si>
    <t>Արտաքին ռազմական օգնություն</t>
  </si>
  <si>
    <t xml:space="preserve">Արտաքին ռազմական օգնություն </t>
  </si>
  <si>
    <t>Հետազոտական և նախագծային աշխատանքներ պաշտպանության ոլորտում</t>
  </si>
  <si>
    <t>Պաշտպանություն (այլ դասերին չպատկանող)</t>
  </si>
  <si>
    <t>ՀԱՍԱՐԱԿԱԿԱՆ ԿԱՐԳ, ԱՆՎՏԱՆԳՈՒԹՅՈՒՆ և ԴԱՏԱԿԱՆ ԳՈՐԾՈՒՆԵՈՒԹՅՈՒՆ (տող2310+տող2320+տող2330+տող2340+տող2350+տող2360+տող2370)</t>
  </si>
  <si>
    <t>Հասարակական կարգ և անվտանգություն</t>
  </si>
  <si>
    <t>Ոստիկանություն</t>
  </si>
  <si>
    <t>Ազգային անվտանգություն</t>
  </si>
  <si>
    <t>Պետական պահպանություն</t>
  </si>
  <si>
    <t>Փրկարար ծառայություն</t>
  </si>
  <si>
    <t xml:space="preserve">Փրկարար ծառայություն </t>
  </si>
  <si>
    <t>Դատական գործունեություն և իրավական պաշտպանություն</t>
  </si>
  <si>
    <t xml:space="preserve">Դատարաններ </t>
  </si>
  <si>
    <t>Իրավական պաշտպանություն</t>
  </si>
  <si>
    <t>Դատախազություն</t>
  </si>
  <si>
    <t>Կալանավայրեր</t>
  </si>
  <si>
    <t xml:space="preserve">Կալանավայրեր </t>
  </si>
  <si>
    <t xml:space="preserve">Հետազոտական ու նախագծային աշխատանքներ հասարակական կարգի և անվտանգության ոլորտում </t>
  </si>
  <si>
    <t>Հասարակական կարգ և անվտանգություն  (այլ դասերին չպատկանող)</t>
  </si>
  <si>
    <t>Հասարակական կարգ և անվտանգություն (այլ դասերին չպատկանող)</t>
  </si>
  <si>
    <t>ՏՆՏԵՍԱԿԱՆ ՀԱՐԱԲԵՐՈՒԹՅՈՒՆՆԵՐ (տող2410+տող2420+տող2430+տող2440+տող2450+տող2460+տող2470+տող2480+տող2490)</t>
  </si>
  <si>
    <t>Ընդհանուր բնույթի տնտեսական, առևտրային և աշխատանքի գծով հարաբերություններ</t>
  </si>
  <si>
    <t xml:space="preserve">Ընդհանուր բնույթի տնտեսական և առևտրային հարաբերություններ </t>
  </si>
  <si>
    <t xml:space="preserve">Աշխատանքի հետ կապված ընդհանուր բնույթի հարաբերություններ </t>
  </si>
  <si>
    <t>Գյուղատնտեսություն, անտառային տնտեսություն, ձկնորսություն և որսորդություն</t>
  </si>
  <si>
    <t xml:space="preserve">Գյուղատնտեսություն </t>
  </si>
  <si>
    <t xml:space="preserve">Անտառային տնտեսություն </t>
  </si>
  <si>
    <t>Ձկնորսություն և որսորդություն</t>
  </si>
  <si>
    <t>Ոռոգում</t>
  </si>
  <si>
    <t>Վառելիք և էներգետիկա</t>
  </si>
  <si>
    <t>Քարածուխ  և այլ կարծր բնական վառելիք</t>
  </si>
  <si>
    <t xml:space="preserve">Նավթամթերք և բնական գազ </t>
  </si>
  <si>
    <t>Միջուկային վառելիք</t>
  </si>
  <si>
    <t>Վառելիքի այլ տեսակներ</t>
  </si>
  <si>
    <t xml:space="preserve">Էլեկտրաէներգիա </t>
  </si>
  <si>
    <t>Ոչ էլեկտրական էներգիա</t>
  </si>
  <si>
    <t>Լեռնաարդյունահանում, արդյունաբերություն և շինարարություն</t>
  </si>
  <si>
    <t>Հանքային ռեսուրսների արդյունահանում, բացառությամբ բնական վառելիքի</t>
  </si>
  <si>
    <t xml:space="preserve">Արդյունաբերություն </t>
  </si>
  <si>
    <t xml:space="preserve">Շինարարություն </t>
  </si>
  <si>
    <t>Տրանսպորտ</t>
  </si>
  <si>
    <t xml:space="preserve">ճանապարհային տրանսպորտ </t>
  </si>
  <si>
    <t xml:space="preserve">Ջրային տրանսպորտ </t>
  </si>
  <si>
    <t xml:space="preserve">Երկաթուղային տրանսպորտ </t>
  </si>
  <si>
    <t xml:space="preserve">Օդային տրանսպորտ </t>
  </si>
  <si>
    <t xml:space="preserve">Խողովակաշարային և այլ տրանսպորտ </t>
  </si>
  <si>
    <t>Կապ</t>
  </si>
  <si>
    <t xml:space="preserve">Կապ </t>
  </si>
  <si>
    <t>Այլ բնագավառներ</t>
  </si>
  <si>
    <t xml:space="preserve">Մեծածախ և մանրածախ առևտուր, ապրանքների պահպանում և պահեստավորում  </t>
  </si>
  <si>
    <t>Հյուրանոցներ և հասարակական սննդի օբյեկտներ</t>
  </si>
  <si>
    <t xml:space="preserve">Զբոսաշրջություն </t>
  </si>
  <si>
    <t xml:space="preserve">Զարգացման բազմանպատակ ծրագրեր </t>
  </si>
  <si>
    <t>Տնտեսական հարաբերությունների գծով հետազոտական և նախագծային աշխատանքներ</t>
  </si>
  <si>
    <t>Ընդհանուր բնույթի տնտեսական, առևտրային և աշխատանքի հարցերի գծով հետազոտական և նախագծային աշխատանքներ</t>
  </si>
  <si>
    <t>Գյուղատնտեսության, անտառային տնտեսության, ձկնորսության և որսորդության գծով հետազոտական և նախագծային աշխատանքներ</t>
  </si>
  <si>
    <t>Վառելիքի և էներգետիկայի գծով հետազոտական և նախագծային աշխատանքներ</t>
  </si>
  <si>
    <t xml:space="preserve">Լեռնաարդյունահանման, արդյունաբերության և շինարարության գծով հետազոտական և նախագծային աշխատանքներ </t>
  </si>
  <si>
    <t>Տրանսպորտի գծով հետազոտական և նախագծային աշխատանքներ</t>
  </si>
  <si>
    <t>Կապի գծով հետազոտական և նախագծային աշխատանքներ</t>
  </si>
  <si>
    <t>Այլ բնագավառների գծով հետազոտական և նախագծային աշխատանքներ</t>
  </si>
  <si>
    <t>Տնտեսական հարաբերություններ (այլ դասերին չպատկանող)</t>
  </si>
  <si>
    <t>ՇՐՋԱԿԱ ՄԻՋԱՎԱՅՐԻ ՊԱՇՏՊԱՆՈՒԹՅՈՒՆ (տող2510+տող2520+տող2530+տող2540+տող2550+տող2560)</t>
  </si>
  <si>
    <t>Աղբահանում</t>
  </si>
  <si>
    <t>Կեղտաջրերի հեռացում</t>
  </si>
  <si>
    <t xml:space="preserve">Կեղտաջրերի հեռացում </t>
  </si>
  <si>
    <t>Շրջակա միջավայրի աղտոտման դեմ պայքար</t>
  </si>
  <si>
    <t>Կենսաբազմազանության և բնության  պաշտպանություն</t>
  </si>
  <si>
    <t>Շրջակա միջավայրի պաշտպանության գծով հետազոտական և նախագծային աշխատանքներ</t>
  </si>
  <si>
    <t>Շրջակա միջավայրի պաշտպանություն (այլ դասերին չպատկանող)</t>
  </si>
  <si>
    <t>ԲՆԱԿԱՐԱՆԱՅԻՆ ՇԻՆԱՐԱՐՈՒԹՅՈՒՆ ԵՎ ԿՈՄՈՒՆԱԼ ԾԱՌԱՅՈՒԹՅՈՒՆ (տող3610+տող3620+տող3630+տող3640+տող3650+տող3660)</t>
  </si>
  <si>
    <t>Բնակարանային շինարարություն</t>
  </si>
  <si>
    <t xml:space="preserve">Բնակարանային շինարարություն </t>
  </si>
  <si>
    <t>Համայնքային զարգացում</t>
  </si>
  <si>
    <t>Ջրամատակարարում</t>
  </si>
  <si>
    <t xml:space="preserve">Ջրամատակարարում </t>
  </si>
  <si>
    <t>Փողոցների լուսավորում</t>
  </si>
  <si>
    <t xml:space="preserve">Փողոցների լուսավորում </t>
  </si>
  <si>
    <t xml:space="preserve">Բնակարանային շինարարության և կոմունալ ծառայությունների գծով հետազոտական և նախագծային աշխատանքներ </t>
  </si>
  <si>
    <t>Բնակարանային շինարարության և կոմունալ ծառայություններ (այլ դասերին չպատկանող)</t>
  </si>
  <si>
    <t>ԱՌՈՂՋԱՊԱՀՈՒԹՅՈՒՆ (տող2710+տող2720+տող2730+տող2740+տող2750+տող2760)</t>
  </si>
  <si>
    <t>Բժշկական ապրանքներ, սարքեր և սարքավորումներ</t>
  </si>
  <si>
    <t>Դեղագործական ապրանքներ</t>
  </si>
  <si>
    <t>Այլ բժշկական ապրանքներ</t>
  </si>
  <si>
    <t>Բժշկական սարքեր և սարքավորումներ</t>
  </si>
  <si>
    <t>Արտահիվանդանոցային ծառայություններ</t>
  </si>
  <si>
    <t>Ընդհանուր բնույթի բժշկական ծառայություններ</t>
  </si>
  <si>
    <t>Մասնագիտացված բժշկական ծառայություններ</t>
  </si>
  <si>
    <t xml:space="preserve">Ստոմատոլոգիական ծառայություններ </t>
  </si>
  <si>
    <t>Պարաբժշկական ծառայություններ</t>
  </si>
  <si>
    <t>Հիվանդանոցային ծառայություններ</t>
  </si>
  <si>
    <t xml:space="preserve">Ընդհանուր բնույթի հիվանդանոցային ծառայություններ </t>
  </si>
  <si>
    <t>Մասնագիտացված հիվանդանոցային ծառայություններ</t>
  </si>
  <si>
    <t>Բժշկական, մոր և մանկան կենտրոնների  ծառայություններ</t>
  </si>
  <si>
    <t>Հիվանդի խնամքի և առողջության վերականգնման տնային ծառայություններ</t>
  </si>
  <si>
    <t>Հանրային առողջապահական ծառայություններ</t>
  </si>
  <si>
    <t xml:space="preserve">Առողջապահության գծով հետազոտական և նախագծային աշխատանքներ </t>
  </si>
  <si>
    <t>Առողջապահություն (այլ դասերին չպատկանող)</t>
  </si>
  <si>
    <t>Առողջապահական հարակից ծառայություններ և ծրագրեր</t>
  </si>
  <si>
    <t>ՀԱՆԳԻՍՏ, ՄՇԱԿՈՒՅԹ ԵՎ ԿՐՈՆ (տող2810+տող2820+տող2830+տող2840+տող2850+տող2860)</t>
  </si>
  <si>
    <t>Հանգստի և սպորտի ծառայություններ</t>
  </si>
  <si>
    <t>Մշակութային ծառայություններ</t>
  </si>
  <si>
    <t>Գրադարաններ</t>
  </si>
  <si>
    <t>Թանգարաններ և ցուցասրահներ</t>
  </si>
  <si>
    <t>Մշակույթի տներ, ակումբներ, կենտրոններ</t>
  </si>
  <si>
    <t>Այլ մշակութային կազմակերպություններ</t>
  </si>
  <si>
    <t>Արվեստ</t>
  </si>
  <si>
    <t>Կինեմատոգրաֆիա</t>
  </si>
  <si>
    <t>Հուշարձանների և մշակույթային արժեքների վերականգնում և պահպանում</t>
  </si>
  <si>
    <t>Ռադիո և հեռուստահաղորդումների հեռարձակման և հրատարակչական ծառայություններ</t>
  </si>
  <si>
    <t>Հեռուստառադիոհաղորդումներ</t>
  </si>
  <si>
    <t>Հրատարակչություններ, խմբագրություններ</t>
  </si>
  <si>
    <t>Տեղեկատվության ձեռքբերում</t>
  </si>
  <si>
    <t>Կրոնական և հասարակական այլ ծառայություններ</t>
  </si>
  <si>
    <t>Երիտասարդական ծրագրեր</t>
  </si>
  <si>
    <t>Քաղաքական կուսակցություններ, հասարակական կազմակերպություններ, արհմիություններ</t>
  </si>
  <si>
    <t>Հանգստի, մշակույթի և կրոնի գծով հետազոտական և նախագծային աշխատանքներ</t>
  </si>
  <si>
    <t>Հանգիստ, մշակույթ և կրոն (այլ դասերին չպատկանող)</t>
  </si>
  <si>
    <t>ԿՐԹՈՒԹՅՈՒՆ (տող2910+տող2920+տող2930+տող2940+տող2950+տող2960+տող2970+տող2980)</t>
  </si>
  <si>
    <t>Նախադպրոցական և տարրական ընդհանուր կրթություն</t>
  </si>
  <si>
    <t xml:space="preserve">Նախադպրոցական կրթություն </t>
  </si>
  <si>
    <t xml:space="preserve">Տարրական ընդհանուր կրթություն </t>
  </si>
  <si>
    <t>Միջնակարգ ընդհանուր կրթություն</t>
  </si>
  <si>
    <t>Հիմնական ընդհանուր կրթություն</t>
  </si>
  <si>
    <t>Միջնակարգ(լրիվ) ընդհանուր կրթություն</t>
  </si>
  <si>
    <t>Նախնական մասնագիտական (արհեստագործական) և միջին մասնագիտական կրթություն</t>
  </si>
  <si>
    <t>Նախնական մասնագիտական (արհեստագործական) կրթություն</t>
  </si>
  <si>
    <t>Միջին մասնագիտական կրթություն</t>
  </si>
  <si>
    <t>Բարձրագույն կրթություն</t>
  </si>
  <si>
    <t>Բարձրագույն մասնագիտական կրթություն</t>
  </si>
  <si>
    <t>Հետբուհական մասնագիտական կրթություն</t>
  </si>
  <si>
    <t xml:space="preserve">Ըստ մակարդակների չդասակարգվող կրթություն </t>
  </si>
  <si>
    <t>Արտադպրոցական դաստիարակություն</t>
  </si>
  <si>
    <t>Լրացուցիչ կրթություն</t>
  </si>
  <si>
    <t xml:space="preserve">Կրթությանը տրամադրվող օժանդակ ծառայություններ </t>
  </si>
  <si>
    <t>Կրթության ոլորտում հետազոտական և նախագծային աշխատանքներ</t>
  </si>
  <si>
    <t>Կրթություն (այլ դասերին չպատկանող)</t>
  </si>
  <si>
    <t xml:space="preserve">ՍՈՑԻԱԼԱԿԱՆ ՊԱՇՏՊԱՆՈՒԹՅՈՒՆ (տող3010+տող3020+տող3030+տող3040+տող3050+տող3060+տող3070+տող3080+տող3090) </t>
  </si>
  <si>
    <t>Վատառողջություն և անաշխատունակություն</t>
  </si>
  <si>
    <t>Վատառողջություն</t>
  </si>
  <si>
    <t>Անաշխատունակություն</t>
  </si>
  <si>
    <t>Ծերություն</t>
  </si>
  <si>
    <t xml:space="preserve">Հարազատին կորցրած անձինք </t>
  </si>
  <si>
    <t>Ընտանիքի անդամներ և զավակներ</t>
  </si>
  <si>
    <t>Գործազրկություն</t>
  </si>
  <si>
    <t xml:space="preserve">Բնակարանային ապահովում </t>
  </si>
  <si>
    <t xml:space="preserve">Սոցիալական հատուկ արտոնություններ (այլ դասերին չպատկանող) </t>
  </si>
  <si>
    <t xml:space="preserve">Սոցիալական պաշտպանության ոլորտում հետազոտական և նախագծային աշխատանքներ </t>
  </si>
  <si>
    <t>Սոցիալական պաշտպանություն (այլ դասերին չպատկանող)</t>
  </si>
  <si>
    <t>Սոցիալական պաշտպանությանը տրամադրվող օժադակ ծառայություններ (այլ դասերին չպատկանող)</t>
  </si>
  <si>
    <t>ՀԻՄՆԱԿԱՆ ԲԱԺԻՆՆԵՐԻՆ ՉԴԱՍՎՈՂ ՊԱՀՈՒՍՏԱՅԻՆ ՖՈՆԴԵՐ (տող3110)</t>
  </si>
  <si>
    <t xml:space="preserve">ՀՀ կառավարության և համայնքների պահուստային ֆոնդ </t>
  </si>
  <si>
    <t>ՀՀ համայնքների պահուստային ֆոնդ</t>
  </si>
  <si>
    <t>Համայնքների բյուջեների կազմման ժամանակ վարչական բյուջեի պահուստային ֆոնդից ֆոնդային բյուջե հատկացումներ նախատեսելիս 2000-րդ, 3100-րդ, 3110-րդ և 3112-րդ տողերի 7-րդ և 8-րդ, 10-րդ և 11-րդ, 13-րդ և 14-րդ սյունյակներում ներառված ցուցանիշների հանրագումարները պետք է գերազանցեն համապատասխանաբար նշված տողերի 6-րդ, 9-րդ, 12-րդ սյունյակում ներառված ցուցանիշներինª վարչական բյուջեի պահուստային ֆոնդից ֆոնդային բյուջե հատկացվող գումարի չափով (տես Համայնքի բյուջեի եկամուտների կատարման վերաբերյալ հաշվետվության 1392-րդ տողի 6-րդ, 9-րդ, 12-րդ սյունակները):</t>
  </si>
  <si>
    <t>** Ներկայացվում է դրամարկղային ծախսը:</t>
  </si>
  <si>
    <t xml:space="preserve">ԸՆԴԱՄԵՆԸ   ԵԿԱՄՈՒՏՆԵՐ                       (տող 1100 + տող 1200+տող 1300), այդ թվում` </t>
  </si>
  <si>
    <t xml:space="preserve">1. ՀԱՐԿԵՐ ԵՎ ՏՈՒՐՔԵՐ                             (տող 1110 + տող 1120 + տող 1130 + տող 1140 + տող 1150), այդ թվում`  </t>
  </si>
  <si>
    <t>Հողի հարկ համայնքների վարչական տարածքներում գտնվող հողի համար</t>
  </si>
  <si>
    <t>Համայնքի բյուջե մուտքագրվող անշարժ գույքի հարկ</t>
  </si>
  <si>
    <t xml:space="preserve">   1.2 Գույքային հարկեր այլ գույքից, այդ թվում`</t>
  </si>
  <si>
    <t>Գույքահարկ փոխադրամիջոցների համար</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</si>
  <si>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առևտուր կազմակերպելու թույլտվության համար</t>
  </si>
  <si>
    <t>Հողի հարկի, գույքահարկի և անշարժ գույքի հարկի գծով համայնքի բյուջե վճարումների բնագավառում բացահայտված հարկային օրենսդրության խախտումների համար հարկատուներից գանձվող տույժեր տուգանքներ, որոնք չեն հաշվարկվում այդ հարկերի գումարների նկատմամբ</t>
  </si>
  <si>
    <t xml:space="preserve">    2. ՊԱՇՏՈՆԱԿԱՆ ԴՐԱՄԱՇՆՈՐՀՆԵՐ              (տող 1210 + տող 1220 + տող 1230 + տող 1240 + տող 1250 + տող 1260), այդ թվում` </t>
  </si>
  <si>
    <t>2.1  Ընթացիկ արտաքին պաշտոնական դրամաշնորհներ` ստացված այլ պետություններից` այդ թվում</t>
  </si>
  <si>
    <t>Համայնքի բյուջե մուտքագրվող արտաքին պաշտոնական դրամաշնորհներ` ստացված այլ պետությունների տեղական ինքնակառավարման մարմիններից ընթացիկ ծախսերի ֆինանսավորման նպատակով</t>
  </si>
  <si>
    <t xml:space="preserve"> 2.2 Կապիտալ արտաքին պաշտոնական դրամաշնորհներ` ստացված այլ պետություններից, այդ թվում`</t>
  </si>
  <si>
    <t xml:space="preserve">Համայնքի բյուջե մուտքագրվող արտաքին պաշտոնական դրամաշնորհներ` ստացված այլ պետությունների  տեղական ինքնակառավարման մարմիններից կապիտալ ծախսերի ֆինանսավորման նպատակով </t>
  </si>
  <si>
    <t>2.3 Ընթացիկ արտաքին պաշտոնական դրամաշնորհներ`  ստացված միջազգային կազմակերպություններից, այդ թվում՝</t>
  </si>
  <si>
    <t xml:space="preserve">Համայնքի բյուջե մուտքագրվող արտաքին պաշտոնական դրամաշնորհներ` ստացված միջազգային կազմակերպություններից ընթացիկ ծախսերի ֆինանսավորման նպատակով </t>
  </si>
  <si>
    <t>2.4 Կապիտալ արտաքին պաշտոնական դրամաշնորհներ`  ստացված միջազգային կազմակերպություններից, այդ թվում`</t>
  </si>
  <si>
    <t xml:space="preserve">Համայնքի բյուջե մուտքագրվող արտաքին պաշտոնական դրամաշնորհներ` ստացված միջազգային կազմակերպություններից կապիտալ ծախսերի ֆինանսավորման նպատակով </t>
  </si>
  <si>
    <t>2.5 Ընթացիկ ներքին պաշտոնական դրամաշնորհներ` ստացված կառավարման այլ մակարդակներից                                       (տող 1251 + տող 1252 + տող 1255 + տող 1256) որից`</t>
  </si>
  <si>
    <t>ա) Պետական բյուջեից ֆինանսական համահարթեցման սկզբունքով տրամադրվող դոտացիաներ</t>
  </si>
  <si>
    <t xml:space="preserve">բ) Պետական բյուջեից տրամադրվող այլ դոտացիաներ (տող 1253 + տող 1254) այդ թվում` </t>
  </si>
  <si>
    <t>բա) Համայնքի բյուջեի եկամուտները նվազեցնող` ՀՀ օրենքների կիրարկման արդյունքում համայնքի բյուջեի եկամուտների կորուստների պետության կողմից փոխհատուցվող գումարներ</t>
  </si>
  <si>
    <t>բբ)  Այլ դոտացիաներ</t>
  </si>
  <si>
    <t>գ) Պետական բյուջեից տրամադրվող նպատակային հատկացումներ (սուբվենցիաներ)</t>
  </si>
  <si>
    <t>դ) ՀՀ այլ համայնքների բյուջեներից ընթացիկ ծախսերի ֆինանսավորման նպատակով ստացվող պաշտոնական դրամաշնորհներ</t>
  </si>
  <si>
    <t xml:space="preserve"> 2.6 Կապիտալ ներքին պաշտոնական դրամաշնորհներ` ստացված կառավարման այլ մակարդակներից   (տող 1261 + տող 1262) այդ թվում`</t>
  </si>
  <si>
    <t>ա) Պետական բյուջեից կապիտալ ծախսերի ֆինանսավորման նպատակային հատկացումներ (սուբվենցիաներ)</t>
  </si>
  <si>
    <t>բ) ՀՀ այլ համայնքներից կապիտալ ծախսերի ֆինանսավորման նպատակով ստացվող պաշտոնական դրամաշնորհներ</t>
  </si>
  <si>
    <t>3.1 Տոկոսներ, այդ թվում`</t>
  </si>
  <si>
    <t>Օրենքով նախատեսված դեպքերում բանկերում համայնքի բյուջեի ժամանակավոր ազատ միջոցների տեղաբաշխումից և դեպոզիտներից ստացված տոկոսավճարներ</t>
  </si>
  <si>
    <t>3.2 Շահաբաժիններ, այդ թվում`</t>
  </si>
  <si>
    <t>Բաժնետիրական ընկերություններում համայնքի մասնակցության դիմաց համայնքի բյուջե կատարվող մասհանումներ (շահաբաժիններ)</t>
  </si>
  <si>
    <t>3.3 Գույքի վարձակալությունից եկամուտներ  (տող 1331 + տող 1332 + տող 1333 +  տող 1334), այդ թվում`</t>
  </si>
  <si>
    <t xml:space="preserve">Համայնքի սեփականություն համարվող հողերի վարձակալության վարձավճարներ </t>
  </si>
  <si>
    <t xml:space="preserve">Համայնքի վարչական տարածքում գտնվող պետական սեփականություն համարվող հողերի վարձակալության վարձավճարներ </t>
  </si>
  <si>
    <t xml:space="preserve">Համայնքի վարչական տարածքում գտնվող պետության և համայնքի սեփականությանը պատկանող հողամասերի կառուցապատման իրավունքի դիմաց գանձվող վարձավճարներ </t>
  </si>
  <si>
    <t>Այլ գույքի վարձակալությունից մուտքեր</t>
  </si>
  <si>
    <t>3.4 Համայնքի բյուջեի եկամուտներ ապրանքների մատակարարումից և ծառայությունների մատուցումից                  (տող 1341 + տող 1342 + տող 1343), այդ թվում`</t>
  </si>
  <si>
    <t>Համայնքի սեփականություն հանդիսացող, այդ թվում` տիրազուրկ, համայնքին որպես սեփականություն անցած ապրանքների (բացառությամբ հիմնական միջոց, ոչ նյութական կամ բարձրարժեք ակտիվ հանդիսացող, ինչպես նաև համայնքի պահուստներում պահվող ապրանքանյութական արժեքների) վաճառքից մուտքեր</t>
  </si>
  <si>
    <t xml:space="preserve">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t>
  </si>
  <si>
    <t>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այլ վճարներ</t>
  </si>
  <si>
    <t>3.6 Մուտքեր տույժերից, տուգանքներից      (տող 1361 + տող 1362) այդ թվում`</t>
  </si>
  <si>
    <t>Վարչական իրավախախտումների համար տեղական ինքնակառավարման մարմինների կողմից պատասխանատվության միջոցների կիրառումից եկամուտներ</t>
  </si>
  <si>
    <t>Մուտքեր համայնքի բյուջեի նկատմամբ ստանձնած պայմանագրային պարտավորությունների չկատարման դիմաց գանձվող տույժերից</t>
  </si>
  <si>
    <t>Ֆիզիկական անձանց և կազմակերպությունների նվիրաբերությունից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ընթացիկ ծախսերի ֆինանսավորման համար համայնքի բյուջե ստացված մուտքեր` տրամադրված արտաքին աղբյուրներից</t>
  </si>
  <si>
    <t>Ֆիզիկական անձանց և կազմակերպությունների նվիրաբերությունից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ընթացիկ ծախսերի ֆինանսավորման համար համայնքի բյուջե ստացված մուտքեր` տրամադրված ներքին աղբյուրներից</t>
  </si>
  <si>
    <t>Նվիրատվության, ժառանգության իրավունքով  ֆիզիկական անձանցից և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կապիտալ ծախսերի ֆինանսավորման համար համայնքի բյուջե ստացված մուտքեր` տրամադրված արտաքին աղբյուրներից</t>
  </si>
  <si>
    <t xml:space="preserve">Նվիրատվության, ժառանգության իրավունքով  ֆիզիկական անձանցից և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կապիտալ ծախսերի իրականացման համար համայնքի բյուջե ստացված մուտքեր` տրամադրված ներքին աղբյուրներից  </t>
  </si>
  <si>
    <t xml:space="preserve">3.9 Այլ եկամուտներ                                   (տող 1391 + տող 1392 + տող 1393) այդ թվում` </t>
  </si>
  <si>
    <t xml:space="preserve">այդ թվում`  Համայնքի գույքին պատճառած վնասների փոխհատուցումից մուտքեր </t>
  </si>
  <si>
    <t>Վարչական բյուջեի պահուստային ֆոնդից ֆոնդային բյուջե կատարվող հատկացումներից մուտքեր</t>
  </si>
  <si>
    <t>Օրենքով և իրավական այլ ակտերով սահմանված` համայնքի բյուջեի մուտքագրման ենթակա այլ եկամուտներ</t>
  </si>
  <si>
    <t>Տողի NN</t>
  </si>
  <si>
    <t>Եկամտատեսակները</t>
  </si>
  <si>
    <t>Հոդվածի NN</t>
  </si>
  <si>
    <t>ՀԱՏՎԱԾ   1</t>
  </si>
  <si>
    <t>ՀԱՄԱՅՆՔԻ  ԲՅՈՒՋԵՅԻ  ԵԿԱՄՈՒՏՆԵՐԸ</t>
  </si>
  <si>
    <t xml:space="preserve">(հազար դրամով) </t>
  </si>
  <si>
    <t>1.1 Գույքային հարկեր անշարժ գույքից        (տող 1111 + տող 1112 + տող 1113), այդ թվում`</t>
  </si>
  <si>
    <r>
      <rPr>
        <b/>
        <sz val="14"/>
        <color indexed="8"/>
        <rFont val="GHEA Grapalat"/>
        <family val="3"/>
      </rPr>
      <t>ՇԻՐԱԿԻ</t>
    </r>
    <r>
      <rPr>
        <sz val="14"/>
        <color indexed="8"/>
        <rFont val="GHEA Grapalat"/>
        <family val="3"/>
      </rPr>
      <t xml:space="preserve"> </t>
    </r>
    <r>
      <rPr>
        <b/>
        <sz val="14"/>
        <color indexed="8"/>
        <rFont val="GHEA Grapalat"/>
        <family val="3"/>
      </rPr>
      <t>ՄԱՐԶԻ</t>
    </r>
  </si>
  <si>
    <r>
      <rPr>
        <b/>
        <sz val="14"/>
        <color indexed="8"/>
        <rFont val="GHEA Grapalat"/>
        <family val="3"/>
      </rPr>
      <t>ԱՐԹԻԿ</t>
    </r>
    <r>
      <rPr>
        <sz val="14"/>
        <color indexed="8"/>
        <rFont val="GHEA Grapalat"/>
        <family val="3"/>
      </rPr>
      <t xml:space="preserve">     </t>
    </r>
    <r>
      <rPr>
        <b/>
        <sz val="14"/>
        <color indexed="8"/>
        <rFont val="GHEA Grapalat"/>
        <family val="3"/>
      </rPr>
      <t>ՀԱՄԱՅՆՔԻ</t>
    </r>
  </si>
  <si>
    <t>2 0 22  Թ Վ Ա Կ Ա Ն Ի  Բ Յ ՈՒ Ջ Ե</t>
  </si>
  <si>
    <r>
      <t>Հաստատված է</t>
    </r>
    <r>
      <rPr>
        <sz val="14"/>
        <color indexed="8"/>
        <rFont val="GHEA Grapalat"/>
        <family val="3"/>
      </rPr>
      <t xml:space="preserve"> </t>
    </r>
    <r>
      <rPr>
        <b/>
        <sz val="14"/>
        <color indexed="8"/>
        <rFont val="GHEA Grapalat"/>
        <family val="3"/>
      </rPr>
      <t>Արթիկ</t>
    </r>
    <r>
      <rPr>
        <sz val="14"/>
        <color indexed="8"/>
        <rFont val="GHEA Grapalat"/>
        <family val="3"/>
      </rPr>
      <t xml:space="preserve"> </t>
    </r>
    <r>
      <rPr>
        <b/>
        <sz val="14"/>
        <color indexed="8"/>
        <rFont val="GHEA Grapalat"/>
        <family val="3"/>
      </rPr>
      <t>համայնքի</t>
    </r>
  </si>
  <si>
    <r>
      <t>ՀԱՄԱՅՆՔԻ ՂԵԿԱՎԱՐ՝</t>
    </r>
    <r>
      <rPr>
        <b/>
        <sz val="14"/>
        <color indexed="8"/>
        <rFont val="GHEA Grapalat"/>
        <family val="3"/>
      </rPr>
      <t xml:space="preserve">  ԱՆԱՆԻԿ ՈՍԿԱՆՅԱՆ</t>
    </r>
  </si>
  <si>
    <t>Արվեստի դպրոց  4511</t>
  </si>
  <si>
    <t>Երաժշտական դպրոց ՀՈԱԿ 4511</t>
  </si>
  <si>
    <t>Գեղարվեստի դպրոց ՀՈԱԿ 4511</t>
  </si>
  <si>
    <t>Գեղագիտական դաստիարակության կենտրոն ՀՈԱԿ</t>
  </si>
  <si>
    <t>Մարզադպրոց ՀՈԱԿ</t>
  </si>
  <si>
    <t>Մարզահամալիր ՀՈԱԿ</t>
  </si>
  <si>
    <t>Ֆուտբոլի դպրոց ՀՈԱԿ</t>
  </si>
  <si>
    <r>
      <t>ավագանու 2022 թվականի</t>
    </r>
    <r>
      <rPr>
        <sz val="12"/>
        <color indexed="8"/>
        <rFont val="GHEA Grapalat"/>
        <family val="3"/>
      </rPr>
      <t xml:space="preserve"> </t>
    </r>
    <r>
      <rPr>
        <b/>
        <sz val="12"/>
        <color indexed="8"/>
        <rFont val="GHEA Grapalat"/>
        <family val="3"/>
      </rPr>
      <t>դեկտեմբերի</t>
    </r>
    <r>
      <rPr>
        <sz val="12"/>
        <color indexed="8"/>
        <rFont val="GHEA Grapalat"/>
        <family val="3"/>
      </rPr>
      <t xml:space="preserve">  </t>
    </r>
    <r>
      <rPr>
        <b/>
        <sz val="12"/>
        <color indexed="8"/>
        <rFont val="GHEA Grapalat"/>
        <family val="3"/>
      </rPr>
      <t>30-ի  N 94</t>
    </r>
    <r>
      <rPr>
        <sz val="12"/>
        <color indexed="8"/>
        <rFont val="GHEA Grapalat"/>
        <family val="3"/>
      </rPr>
      <t>-</t>
    </r>
    <r>
      <rPr>
        <b/>
        <sz val="12"/>
        <color indexed="8"/>
        <rFont val="GHEA Grapalat"/>
        <family val="3"/>
      </rPr>
      <t>Ն</t>
    </r>
    <r>
      <rPr>
        <sz val="12"/>
        <color indexed="8"/>
        <rFont val="GHEA Grapalat"/>
        <family val="3"/>
      </rPr>
      <t> </t>
    </r>
    <r>
      <rPr>
        <b/>
        <sz val="12"/>
        <color indexed="8"/>
        <rFont val="GHEA Grapalat"/>
        <family val="3"/>
      </rPr>
      <t>որոշմամբ</t>
    </r>
  </si>
  <si>
    <t xml:space="preserve">Համայնքի վարչական տարածքում, սահմանամերձ և բարձրլեռնային համայնքների վարչական տարածքում օրենքով և այլ իրավական ակտերով սահմանված պահանջները բավարարող լցավորման յուրաքանչյուր կայանում հեղուկ վառելիքի, սեղմված բնական կամ հեղուկացված նավթային գազերի վաճառքի թույլտվության համար </t>
  </si>
  <si>
    <t>Համայնքի վարչական տարածքում, սահմանամերձ և բարձրլեռնային համայնքների վարչական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t>
  </si>
  <si>
    <t>Համայնքի վարչական տարածքում  հանրային սննդի կազմակերպման և իրականացման (համայնքի ավագանու որոշմամբ սահմանված կանոններին համապատասխան)՝ տնտեսավարողի գործունեության համար առանձնացված յուրաքանչյուր վայրում հանրային սննդի կազմակերպման և իրականացման թույլտվության համար</t>
  </si>
  <si>
    <t>Համայնքների կամ համայնքների կազմում ընդգրկված բնակավայրերի խորհրդանիշերը (զինանշան, անվանում),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թույլտվության համար</t>
  </si>
  <si>
    <r>
      <t xml:space="preserve">1.3 Տեղական տուրքեր </t>
    </r>
    <r>
      <rPr>
        <sz val="8"/>
        <rFont val="GHEA Grapalat"/>
        <family val="3"/>
      </rPr>
      <t>(տող 11301 + տող 11302 + տող 11303 + տող 11304 + տող 11305 + տող 11306+ տող 11307 + տող 11308 + տող 11309 + տող 11310+ տող 11311 + տող 11312 + տող 11313 + տող 11314 + տող 11315 + տող 11316 + տող 11317 + տող 11318 + տող 11319)
այդ թվում`</t>
    </r>
  </si>
  <si>
    <r>
      <t xml:space="preserve">  3. ԱՅԼ ԵԿԱՄՈՒՏՆԵՐ
</t>
    </r>
    <r>
      <rPr>
        <sz val="8"/>
        <rFont val="GHEA Grapalat"/>
        <family val="3"/>
      </rPr>
      <t>(տող 1310 + տող 1320 + տող 1330 + տող 1340 + տող 1350 + տող 1360 + տող 1370 + տող 1380 + տող 1390)
այդ թվում`</t>
    </r>
  </si>
  <si>
    <r>
      <t xml:space="preserve">3.5 Վարչական գանձումներ </t>
    </r>
    <r>
      <rPr>
        <sz val="8"/>
        <rFont val="GHEA Grapalat"/>
        <family val="3"/>
      </rPr>
      <t>(տող 1351 + տող 1352 + տող 1353)
այդ թվում՝</t>
    </r>
  </si>
  <si>
    <r>
      <rPr>
        <b/>
        <sz val="8"/>
        <rFont val="GHEA Grapalat"/>
        <family val="3"/>
      </rPr>
      <t>Տեղական վճարներ</t>
    </r>
    <r>
      <rPr>
        <sz val="8"/>
        <rFont val="GHEA Grapalat"/>
        <family val="3"/>
      </rPr>
      <t xml:space="preserve">
(տող 13501 + տող 13502 + տող 13503 + տող 13504 + տող 13505 + տող 13506 + տող 13507 + տող 13508 + տող 13509 + տող 13510 + տող 13511 + տող 13512 + տող 13513 + տող 13514 + տող 13515 + տող 13516 + տող 13517 + տող 13518 + տող 13519+ տող 13520)
այդ թվում`</t>
    </r>
  </si>
</sst>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դր.&quot;;\-#,##0\ &quot;դր.&quot;"/>
    <numFmt numFmtId="165" formatCode="#,##0\ &quot;դր.&quot;;[Red]\-#,##0\ &quot;դր.&quot;"/>
    <numFmt numFmtId="166" formatCode="#,##0.00\ &quot;դր.&quot;;\-#,##0.00\ &quot;դր.&quot;"/>
    <numFmt numFmtId="167" formatCode="#,##0.00\ &quot;դր.&quot;;[Red]\-#,##0.00\ &quot;դր.&quot;"/>
    <numFmt numFmtId="168" formatCode="_-* #,##0\ &quot;դր.&quot;_-;\-* #,##0\ &quot;դր.&quot;_-;_-* &quot;-&quot;\ &quot;դր.&quot;_-;_-@_-"/>
    <numFmt numFmtId="169" formatCode="_-* #,##0\ _դ_ր_._-;\-* #,##0\ _դ_ր_._-;_-* &quot;-&quot;\ _դ_ր_._-;_-@_-"/>
    <numFmt numFmtId="170" formatCode="_-* #,##0.00\ &quot;դր.&quot;_-;\-* #,##0.00\ &quot;դր.&quot;_-;_-* &quot;-&quot;??\ &quot;դր.&quot;_-;_-@_-"/>
    <numFmt numFmtId="171" formatCode="_-* #,##0.00\ _դ_ր_._-;\-* #,##0.00\ _դ_ր_._-;_-* &quot;-&quot;??\ _դ_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0&quot; &quot;;\-#,##0&quot; &quot;"/>
    <numFmt numFmtId="197" formatCode="#,##0&quot; &quot;;[Red]\-#,##0&quot; &quot;"/>
    <numFmt numFmtId="198" formatCode="#,##0.00&quot; &quot;;\-#,##0.00&quot; &quot;"/>
    <numFmt numFmtId="199" formatCode="#,##0.00&quot; &quot;;[Red]\-#,##0.00&quot; &quot;"/>
    <numFmt numFmtId="200" formatCode="_-* #,##0&quot; &quot;_-;\-* #,##0&quot; &quot;_-;_-* &quot;-&quot;&quot; &quot;_-;_-@_-"/>
    <numFmt numFmtId="201" formatCode="_-* #,##0_ _-;\-* #,##0_ _-;_-* &quot;-&quot;_ _-;_-@_-"/>
    <numFmt numFmtId="202" formatCode="_-* #,##0.00&quot; &quot;_-;\-* #,##0.00&quot; &quot;_-;_-* &quot;-&quot;??&quot; &quot;_-;_-@_-"/>
    <numFmt numFmtId="203" formatCode="_-* #,##0.00_ _-;\-* #,##0.00_ _-;_-* &quot;-&quot;??_ _-;_-@_-"/>
    <numFmt numFmtId="204" formatCode="&quot; &quot;#,##0_);\(&quot; &quot;#,##0\)"/>
    <numFmt numFmtId="205" formatCode="&quot; &quot;#,##0_);[Red]\(&quot; &quot;#,##0\)"/>
    <numFmt numFmtId="206" formatCode="&quot; &quot;#,##0.00_);\(&quot; &quot;#,##0.00\)"/>
    <numFmt numFmtId="207" formatCode="&quot; &quot;#,##0.00_);[Red]\(&quot; &quot;#,##0.00\)"/>
    <numFmt numFmtId="208" formatCode="_(&quot; &quot;* #,##0_);_(&quot; &quot;* \(#,##0\);_(&quot; &quot;* &quot;-&quot;_);_(@_)"/>
    <numFmt numFmtId="209" formatCode="_(&quot; &quot;* #,##0.00_);_(&quot; &quot;* \(#,##0.00\);_(&quot; &quot;* &quot;-&quot;??_);_(@_)"/>
    <numFmt numFmtId="210" formatCode="0000"/>
    <numFmt numFmtId="211" formatCode="000"/>
    <numFmt numFmtId="212" formatCode="0000.0"/>
    <numFmt numFmtId="213" formatCode="&quot;Yes&quot;;&quot;Yes&quot;;&quot;No&quot;"/>
    <numFmt numFmtId="214" formatCode="&quot;True&quot;;&quot;True&quot;;&quot;False&quot;"/>
    <numFmt numFmtId="215" formatCode="&quot;On&quot;;&quot;On&quot;;&quot;Off&quot;"/>
    <numFmt numFmtId="216" formatCode="[$€-2]\ #,##0.00_);[Red]\([$€-2]\ #,##0.00\)"/>
    <numFmt numFmtId="217" formatCode="#,##0.0"/>
    <numFmt numFmtId="218" formatCode="[$-FC19]d\ mmmm\ yyyy\ &quot;г.&quot;"/>
    <numFmt numFmtId="219" formatCode="0.0"/>
    <numFmt numFmtId="220" formatCode="0.000"/>
    <numFmt numFmtId="221" formatCode="#,##0.000"/>
  </numFmts>
  <fonts count="74">
    <font>
      <sz val="10"/>
      <name val="Arial"/>
      <family val="0"/>
    </font>
    <font>
      <sz val="10"/>
      <name val="Arial Armenian"/>
      <family val="2"/>
    </font>
    <font>
      <b/>
      <sz val="10"/>
      <name val="Arial Armenian"/>
      <family val="2"/>
    </font>
    <font>
      <b/>
      <sz val="12"/>
      <name val="Arial Armenian"/>
      <family val="2"/>
    </font>
    <font>
      <sz val="8"/>
      <name val="Arial Armenian"/>
      <family val="2"/>
    </font>
    <font>
      <sz val="8"/>
      <name val="Arial"/>
      <family val="2"/>
    </font>
    <font>
      <b/>
      <sz val="8"/>
      <name val="Arial Armenian"/>
      <family val="2"/>
    </font>
    <font>
      <sz val="9"/>
      <name val="Arial Armenian"/>
      <family val="2"/>
    </font>
    <font>
      <b/>
      <sz val="9"/>
      <name val="Arial Armenian"/>
      <family val="2"/>
    </font>
    <font>
      <u val="single"/>
      <sz val="10"/>
      <color indexed="12"/>
      <name val="Arial"/>
      <family val="2"/>
    </font>
    <font>
      <u val="single"/>
      <sz val="10"/>
      <color indexed="36"/>
      <name val="Arial"/>
      <family val="2"/>
    </font>
    <font>
      <b/>
      <sz val="14"/>
      <color indexed="8"/>
      <name val="GHEA Grapalat"/>
      <family val="3"/>
    </font>
    <font>
      <sz val="9"/>
      <color indexed="8"/>
      <name val="GHEA Grapalat"/>
      <family val="3"/>
    </font>
    <font>
      <sz val="14"/>
      <color indexed="8"/>
      <name val="GHEA Grapalat"/>
      <family val="3"/>
    </font>
    <font>
      <sz val="12"/>
      <color indexed="8"/>
      <name val="GHEA Grapalat"/>
      <family val="3"/>
    </font>
    <font>
      <b/>
      <sz val="12"/>
      <color indexed="8"/>
      <name val="GHEA Grapalat"/>
      <family val="3"/>
    </font>
    <font>
      <sz val="10"/>
      <name val="GHEA Grapalat"/>
      <family val="3"/>
    </font>
    <font>
      <b/>
      <sz val="10"/>
      <name val="GHEA Grapalat"/>
      <family val="3"/>
    </font>
    <font>
      <sz val="8"/>
      <name val="GHEA Grapalat"/>
      <family val="3"/>
    </font>
    <font>
      <b/>
      <sz val="8"/>
      <name val="GHEA Grapalat"/>
      <family val="3"/>
    </font>
    <font>
      <b/>
      <sz val="11"/>
      <name val="GHEA Grapalat"/>
      <family val="3"/>
    </font>
    <font>
      <b/>
      <i/>
      <sz val="10"/>
      <name val="GHEA Grapalat"/>
      <family val="3"/>
    </font>
    <font>
      <i/>
      <sz val="10"/>
      <name val="GHEA Grapalat"/>
      <family val="3"/>
    </font>
    <font>
      <b/>
      <sz val="12"/>
      <name val="GHEA Grapalat"/>
      <family val="3"/>
    </font>
    <font>
      <sz val="12"/>
      <name val="GHEA Grapalat"/>
      <family val="3"/>
    </font>
    <font>
      <sz val="10"/>
      <color indexed="10"/>
      <name val="GHEA Grapalat"/>
      <family val="3"/>
    </font>
    <font>
      <b/>
      <i/>
      <sz val="8"/>
      <name val="GHEA Grapalat"/>
      <family val="3"/>
    </font>
    <font>
      <sz val="10"/>
      <name val="Arial LatArm"/>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GHEA Grapalat"/>
      <family val="3"/>
    </font>
    <font>
      <sz val="7.5"/>
      <color indexed="8"/>
      <name val="GHEA Grapalat"/>
      <family val="3"/>
    </font>
    <font>
      <b/>
      <sz val="16"/>
      <color indexed="8"/>
      <name val="GHEA Grapalat"/>
      <family val="3"/>
    </font>
    <font>
      <i/>
      <sz val="8"/>
      <name val="GHEA Grapalat"/>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GHEA Grapalat"/>
      <family val="3"/>
    </font>
    <font>
      <sz val="14"/>
      <color theme="1"/>
      <name val="GHEA Grapalat"/>
      <family val="3"/>
    </font>
    <font>
      <sz val="12"/>
      <color theme="1"/>
      <name val="GHEA Grapalat"/>
      <family val="3"/>
    </font>
    <font>
      <sz val="9"/>
      <color theme="1"/>
      <name val="GHEA Grapalat"/>
      <family val="3"/>
    </font>
    <font>
      <b/>
      <sz val="14"/>
      <color theme="1"/>
      <name val="GHEA Grapalat"/>
      <family val="3"/>
    </font>
    <font>
      <sz val="7.5"/>
      <color theme="1"/>
      <name val="GHEA Grapalat"/>
      <family val="3"/>
    </font>
    <font>
      <b/>
      <sz val="16"/>
      <color theme="1"/>
      <name val="GHEA Grapalat"/>
      <family val="3"/>
    </font>
    <font>
      <b/>
      <sz val="12"/>
      <color theme="1"/>
      <name val="GHEA Grapala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thin"/>
    </border>
    <border>
      <left style="medium"/>
      <right style="medium"/>
      <top style="medium"/>
      <bottom style="thin"/>
    </border>
    <border>
      <left>
        <color indexed="63"/>
      </left>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style="thin"/>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color indexed="63"/>
      </bottom>
    </border>
    <border>
      <left style="thin"/>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style="medium"/>
      <top style="medium"/>
      <bottom style="medium"/>
    </border>
    <border>
      <left>
        <color indexed="63"/>
      </left>
      <right style="thin"/>
      <top style="thin"/>
      <bottom style="medium"/>
    </border>
    <border>
      <left style="thin"/>
      <right style="medium"/>
      <top style="thin"/>
      <bottom style="medium"/>
    </border>
    <border>
      <left style="medium"/>
      <right style="thin"/>
      <top style="thin"/>
      <bottom style="thin"/>
    </border>
    <border>
      <left>
        <color indexed="63"/>
      </left>
      <right style="medium"/>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style="medium"/>
      <right style="medium"/>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thin"/>
      <right style="thin"/>
      <top>
        <color indexed="63"/>
      </top>
      <bottom style="medium"/>
    </border>
    <border>
      <left style="thin"/>
      <right>
        <color indexed="63"/>
      </right>
      <top style="thin"/>
      <bottom style="thin"/>
    </border>
    <border>
      <left style="medium"/>
      <right style="thin"/>
      <top>
        <color indexed="63"/>
      </top>
      <bottom style="medium"/>
    </border>
    <border>
      <left style="thin"/>
      <right>
        <color indexed="63"/>
      </right>
      <top>
        <color indexed="63"/>
      </top>
      <bottom style="medium"/>
    </border>
    <border>
      <left style="thin"/>
      <right>
        <color indexed="63"/>
      </right>
      <top style="medium"/>
      <bottom style="thin"/>
    </border>
    <border>
      <left style="medium"/>
      <right style="thin"/>
      <top style="medium"/>
      <bottom>
        <color indexed="63"/>
      </bottom>
    </border>
    <border>
      <left>
        <color indexed="63"/>
      </left>
      <right style="medium"/>
      <top style="medium"/>
      <bottom style="medium"/>
    </border>
    <border>
      <left>
        <color indexed="63"/>
      </left>
      <right style="medium"/>
      <top style="medium"/>
      <bottom style="thin"/>
    </border>
    <border>
      <left style="medium"/>
      <right style="medium"/>
      <top style="medium"/>
      <bottom>
        <color indexed="63"/>
      </bottom>
    </border>
    <border>
      <left style="medium"/>
      <right>
        <color indexed="63"/>
      </right>
      <top style="medium"/>
      <bottom>
        <color indexed="63"/>
      </bottom>
    </border>
    <border>
      <left>
        <color indexed="63"/>
      </left>
      <right style="thin"/>
      <top style="medium"/>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
      <left style="medium"/>
      <right style="thin"/>
      <top>
        <color indexed="63"/>
      </top>
      <bottom>
        <color indexed="63"/>
      </bottom>
    </border>
    <border>
      <left style="medium"/>
      <right style="thin"/>
      <top>
        <color indexed="63"/>
      </top>
      <bottom style="thin"/>
    </border>
    <border>
      <left style="thin"/>
      <right style="medium"/>
      <top>
        <color indexed="63"/>
      </top>
      <bottom style="medium"/>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27" fillId="0" borderId="1" applyNumberFormat="0" applyFill="0" applyProtection="0">
      <alignment horizontal="left" vertical="center" wrapText="1"/>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2" applyNumberFormat="0" applyAlignment="0" applyProtection="0"/>
    <xf numFmtId="0" fontId="52" fillId="27" borderId="3" applyNumberFormat="0" applyAlignment="0" applyProtection="0"/>
    <xf numFmtId="0" fontId="53" fillId="27"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28" borderId="8"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522">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Border="1" applyAlignment="1">
      <alignment/>
    </xf>
    <xf numFmtId="0" fontId="7" fillId="0" borderId="0" xfId="0" applyFont="1" applyAlignment="1">
      <alignment/>
    </xf>
    <xf numFmtId="0" fontId="7" fillId="0" borderId="0" xfId="0" applyFont="1" applyBorder="1" applyAlignment="1">
      <alignment/>
    </xf>
    <xf numFmtId="49" fontId="8" fillId="0" borderId="0" xfId="0" applyNumberFormat="1" applyFont="1" applyFill="1" applyBorder="1" applyAlignment="1">
      <alignment horizontal="center" vertical="center" wrapText="1"/>
    </xf>
    <xf numFmtId="0" fontId="1" fillId="33" borderId="0" xfId="0" applyFont="1" applyFill="1" applyAlignment="1">
      <alignment wrapText="1"/>
    </xf>
    <xf numFmtId="217" fontId="1" fillId="33" borderId="0" xfId="0" applyNumberFormat="1" applyFont="1" applyFill="1" applyAlignment="1">
      <alignment wrapText="1"/>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wrapText="1"/>
    </xf>
    <xf numFmtId="49" fontId="1" fillId="0" borderId="0" xfId="0" applyNumberFormat="1" applyFont="1" applyFill="1" applyAlignment="1">
      <alignment horizontal="centerContinuous" wrapText="1"/>
    </xf>
    <xf numFmtId="0" fontId="2" fillId="0" borderId="0" xfId="0" applyFont="1" applyFill="1" applyAlignment="1">
      <alignment/>
    </xf>
    <xf numFmtId="0" fontId="2" fillId="0" borderId="12" xfId="0" applyFont="1" applyFill="1" applyBorder="1" applyAlignment="1">
      <alignment horizontal="center" vertical="top"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 wrapText="1"/>
    </xf>
    <xf numFmtId="0" fontId="2" fillId="0" borderId="15" xfId="0" applyFont="1" applyFill="1" applyBorder="1" applyAlignment="1">
      <alignment horizontal="center" wrapText="1"/>
    </xf>
    <xf numFmtId="0" fontId="1" fillId="0" borderId="11" xfId="0" applyFont="1" applyFill="1" applyBorder="1" applyAlignment="1">
      <alignment horizontal="center" wrapText="1"/>
    </xf>
    <xf numFmtId="0" fontId="6" fillId="0" borderId="15" xfId="0" applyFont="1" applyFill="1" applyBorder="1" applyAlignment="1">
      <alignment horizontal="center"/>
    </xf>
    <xf numFmtId="0" fontId="1" fillId="0" borderId="16" xfId="0" applyFont="1" applyFill="1" applyBorder="1" applyAlignment="1">
      <alignment horizontal="center" wrapText="1"/>
    </xf>
    <xf numFmtId="0" fontId="1" fillId="0" borderId="15" xfId="0" applyFont="1" applyFill="1" applyBorder="1" applyAlignment="1">
      <alignment horizontal="center" wrapText="1"/>
    </xf>
    <xf numFmtId="0" fontId="4" fillId="0" borderId="11" xfId="0" applyFont="1" applyFill="1" applyBorder="1" applyAlignment="1">
      <alignment/>
    </xf>
    <xf numFmtId="0" fontId="2" fillId="0" borderId="17" xfId="0" applyFont="1" applyFill="1" applyBorder="1" applyAlignment="1">
      <alignment horizontal="center" wrapText="1"/>
    </xf>
    <xf numFmtId="217" fontId="2" fillId="0" borderId="15" xfId="0" applyNumberFormat="1" applyFont="1" applyFill="1" applyBorder="1" applyAlignment="1">
      <alignment horizontal="center" vertical="center" wrapText="1"/>
    </xf>
    <xf numFmtId="217" fontId="7" fillId="0" borderId="18" xfId="0" applyNumberFormat="1" applyFont="1" applyFill="1" applyBorder="1" applyAlignment="1">
      <alignment horizontal="right" wrapText="1"/>
    </xf>
    <xf numFmtId="219" fontId="7" fillId="0" borderId="18" xfId="0" applyNumberFormat="1" applyFont="1" applyFill="1" applyBorder="1" applyAlignment="1">
      <alignment wrapText="1"/>
    </xf>
    <xf numFmtId="217" fontId="7" fillId="0" borderId="18" xfId="0" applyNumberFormat="1" applyFont="1" applyFill="1" applyBorder="1" applyAlignment="1">
      <alignment wrapText="1"/>
    </xf>
    <xf numFmtId="219" fontId="7" fillId="0" borderId="18" xfId="0" applyNumberFormat="1" applyFont="1" applyFill="1" applyBorder="1" applyAlignment="1">
      <alignment horizontal="center" vertical="center" wrapText="1"/>
    </xf>
    <xf numFmtId="0" fontId="3"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3" fillId="0" borderId="0" xfId="0" applyFont="1" applyFill="1" applyAlignment="1">
      <alignment horizontal="right" wrapText="1"/>
    </xf>
    <xf numFmtId="14" fontId="3" fillId="0" borderId="0" xfId="0" applyNumberFormat="1" applyFont="1" applyFill="1" applyAlignment="1">
      <alignment wrapText="1"/>
    </xf>
    <xf numFmtId="0" fontId="1" fillId="0" borderId="0" xfId="0" applyFont="1" applyFill="1" applyAlignment="1">
      <alignment/>
    </xf>
    <xf numFmtId="0" fontId="2" fillId="0" borderId="13" xfId="0" applyFont="1" applyFill="1" applyBorder="1" applyAlignment="1">
      <alignment horizontal="center" wrapText="1"/>
    </xf>
    <xf numFmtId="0" fontId="1" fillId="0" borderId="16" xfId="0" applyFont="1" applyFill="1" applyBorder="1" applyAlignment="1">
      <alignment horizontal="centerContinuous"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66" fillId="0" borderId="0" xfId="0" applyFont="1" applyAlignment="1">
      <alignment/>
    </xf>
    <xf numFmtId="0" fontId="66" fillId="0" borderId="0" xfId="0" applyFont="1" applyAlignment="1">
      <alignment horizontal="center"/>
    </xf>
    <xf numFmtId="0" fontId="67" fillId="0" borderId="0" xfId="0" applyFont="1" applyAlignment="1">
      <alignment/>
    </xf>
    <xf numFmtId="0" fontId="68" fillId="0" borderId="0" xfId="0" applyFont="1" applyAlignment="1">
      <alignment/>
    </xf>
    <xf numFmtId="0" fontId="69" fillId="0" borderId="0" xfId="0" applyFont="1" applyAlignment="1">
      <alignment horizontal="center"/>
    </xf>
    <xf numFmtId="0" fontId="16" fillId="0" borderId="0" xfId="0" applyFont="1" applyAlignment="1">
      <alignment/>
    </xf>
    <xf numFmtId="0" fontId="17" fillId="0" borderId="19" xfId="0" applyFont="1" applyFill="1" applyBorder="1" applyAlignment="1">
      <alignment/>
    </xf>
    <xf numFmtId="217" fontId="17" fillId="0" borderId="20" xfId="0" applyNumberFormat="1" applyFont="1" applyFill="1" applyBorder="1" applyAlignment="1">
      <alignment horizontal="center" vertical="center"/>
    </xf>
    <xf numFmtId="0" fontId="17" fillId="0" borderId="21" xfId="0" applyFont="1" applyFill="1" applyBorder="1" applyAlignment="1">
      <alignment/>
    </xf>
    <xf numFmtId="217" fontId="17" fillId="0" borderId="22" xfId="0" applyNumberFormat="1" applyFont="1" applyFill="1" applyBorder="1" applyAlignment="1">
      <alignment horizontal="center" vertical="center"/>
    </xf>
    <xf numFmtId="217" fontId="17" fillId="0" borderId="23" xfId="0" applyNumberFormat="1" applyFont="1" applyFill="1" applyBorder="1" applyAlignment="1">
      <alignment horizontal="center" vertical="center"/>
    </xf>
    <xf numFmtId="217" fontId="17" fillId="0" borderId="24" xfId="0" applyNumberFormat="1" applyFont="1" applyFill="1" applyBorder="1" applyAlignment="1">
      <alignment horizontal="center" vertical="center"/>
    </xf>
    <xf numFmtId="0" fontId="16" fillId="0" borderId="25" xfId="0" applyFont="1" applyFill="1" applyBorder="1" applyAlignment="1">
      <alignment/>
    </xf>
    <xf numFmtId="217" fontId="16" fillId="0" borderId="26" xfId="0" applyNumberFormat="1" applyFont="1" applyFill="1" applyBorder="1" applyAlignment="1">
      <alignment horizontal="center" vertical="center"/>
    </xf>
    <xf numFmtId="217" fontId="16" fillId="0" borderId="26" xfId="0" applyNumberFormat="1" applyFont="1" applyFill="1" applyBorder="1" applyAlignment="1">
      <alignment horizontal="center" vertical="center" wrapText="1"/>
    </xf>
    <xf numFmtId="217" fontId="16" fillId="0" borderId="27" xfId="0" applyNumberFormat="1" applyFont="1" applyFill="1" applyBorder="1" applyAlignment="1">
      <alignment horizontal="center" vertical="center"/>
    </xf>
    <xf numFmtId="217" fontId="16" fillId="0" borderId="28" xfId="0" applyNumberFormat="1" applyFont="1" applyFill="1" applyBorder="1" applyAlignment="1">
      <alignment horizontal="center" vertical="center" wrapText="1"/>
    </xf>
    <xf numFmtId="217" fontId="16" fillId="0" borderId="27" xfId="0" applyNumberFormat="1" applyFont="1" applyFill="1" applyBorder="1" applyAlignment="1">
      <alignment horizontal="center" vertical="center" wrapText="1"/>
    </xf>
    <xf numFmtId="217" fontId="16" fillId="0" borderId="28" xfId="0" applyNumberFormat="1" applyFont="1" applyFill="1" applyBorder="1" applyAlignment="1">
      <alignment horizontal="center" vertical="center"/>
    </xf>
    <xf numFmtId="217" fontId="16" fillId="0" borderId="29" xfId="0" applyNumberFormat="1" applyFont="1" applyFill="1" applyBorder="1" applyAlignment="1">
      <alignment horizontal="center" vertical="center"/>
    </xf>
    <xf numFmtId="217" fontId="16" fillId="0" borderId="20" xfId="0" applyNumberFormat="1" applyFont="1" applyFill="1" applyBorder="1" applyAlignment="1">
      <alignment horizontal="center" vertical="center"/>
    </xf>
    <xf numFmtId="217" fontId="16" fillId="0" borderId="30" xfId="0" applyNumberFormat="1" applyFont="1" applyFill="1" applyBorder="1" applyAlignment="1">
      <alignment horizontal="center" vertical="center" wrapText="1"/>
    </xf>
    <xf numFmtId="217" fontId="16" fillId="0" borderId="31" xfId="0" applyNumberFormat="1" applyFont="1" applyFill="1" applyBorder="1" applyAlignment="1">
      <alignment horizontal="center" vertical="center"/>
    </xf>
    <xf numFmtId="217" fontId="16" fillId="0" borderId="15" xfId="0" applyNumberFormat="1" applyFont="1" applyFill="1" applyBorder="1" applyAlignment="1">
      <alignment horizontal="center" vertical="center"/>
    </xf>
    <xf numFmtId="217" fontId="16" fillId="0" borderId="32" xfId="0" applyNumberFormat="1" applyFont="1" applyFill="1" applyBorder="1" applyAlignment="1">
      <alignment horizontal="center" vertical="center"/>
    </xf>
    <xf numFmtId="217" fontId="16" fillId="0" borderId="33" xfId="0" applyNumberFormat="1" applyFont="1" applyFill="1" applyBorder="1" applyAlignment="1">
      <alignment horizontal="center" vertical="center" wrapText="1"/>
    </xf>
    <xf numFmtId="217" fontId="16" fillId="0" borderId="34" xfId="0" applyNumberFormat="1" applyFont="1" applyFill="1" applyBorder="1" applyAlignment="1">
      <alignment horizontal="center" vertical="center"/>
    </xf>
    <xf numFmtId="217" fontId="17" fillId="0" borderId="15" xfId="0" applyNumberFormat="1" applyFont="1" applyFill="1" applyBorder="1" applyAlignment="1">
      <alignment horizontal="center" vertical="center"/>
    </xf>
    <xf numFmtId="217" fontId="17" fillId="0" borderId="35" xfId="0" applyNumberFormat="1" applyFont="1" applyFill="1" applyBorder="1" applyAlignment="1">
      <alignment horizontal="center" vertical="center" wrapText="1"/>
    </xf>
    <xf numFmtId="217" fontId="17" fillId="0" borderId="23" xfId="0" applyNumberFormat="1" applyFont="1" applyFill="1" applyBorder="1" applyAlignment="1">
      <alignment horizontal="center" vertical="center" wrapText="1"/>
    </xf>
    <xf numFmtId="217" fontId="17" fillId="0" borderId="36" xfId="0" applyNumberFormat="1" applyFont="1" applyFill="1" applyBorder="1" applyAlignment="1">
      <alignment horizontal="center" vertical="center"/>
    </xf>
    <xf numFmtId="217" fontId="17" fillId="0" borderId="15" xfId="0" applyNumberFormat="1" applyFont="1" applyFill="1" applyBorder="1" applyAlignment="1">
      <alignment horizontal="center" vertical="center" wrapText="1"/>
    </xf>
    <xf numFmtId="217" fontId="17" fillId="0" borderId="22" xfId="0" applyNumberFormat="1" applyFont="1" applyFill="1" applyBorder="1" applyAlignment="1">
      <alignment horizontal="center" vertical="center" wrapText="1"/>
    </xf>
    <xf numFmtId="217" fontId="17" fillId="0" borderId="24" xfId="0" applyNumberFormat="1" applyFont="1" applyFill="1" applyBorder="1" applyAlignment="1">
      <alignment horizontal="center" vertical="center" wrapText="1"/>
    </xf>
    <xf numFmtId="217" fontId="16" fillId="0" borderId="37" xfId="0" applyNumberFormat="1" applyFont="1" applyFill="1" applyBorder="1" applyAlignment="1">
      <alignment horizontal="center" vertical="center" wrapText="1"/>
    </xf>
    <xf numFmtId="217" fontId="16" fillId="0" borderId="38" xfId="0" applyNumberFormat="1" applyFont="1" applyFill="1" applyBorder="1" applyAlignment="1">
      <alignment horizontal="center" vertical="center"/>
    </xf>
    <xf numFmtId="217" fontId="17" fillId="0" borderId="18" xfId="0" applyNumberFormat="1" applyFont="1" applyFill="1" applyBorder="1" applyAlignment="1">
      <alignment horizontal="center" vertical="center"/>
    </xf>
    <xf numFmtId="0" fontId="18" fillId="0" borderId="0" xfId="0" applyFont="1" applyFill="1" applyBorder="1" applyAlignment="1">
      <alignment/>
    </xf>
    <xf numFmtId="217" fontId="17" fillId="0" borderId="32" xfId="0" applyNumberFormat="1" applyFont="1" applyFill="1" applyBorder="1" applyAlignment="1">
      <alignment horizontal="center" vertical="center"/>
    </xf>
    <xf numFmtId="217" fontId="17" fillId="0" borderId="33" xfId="0" applyNumberFormat="1" applyFont="1" applyFill="1" applyBorder="1" applyAlignment="1">
      <alignment horizontal="center" vertical="center"/>
    </xf>
    <xf numFmtId="217" fontId="17" fillId="0" borderId="34" xfId="0" applyNumberFormat="1" applyFont="1" applyFill="1" applyBorder="1" applyAlignment="1">
      <alignment horizontal="center" vertical="center"/>
    </xf>
    <xf numFmtId="217" fontId="16" fillId="0" borderId="22" xfId="0" applyNumberFormat="1" applyFont="1" applyFill="1" applyBorder="1" applyAlignment="1">
      <alignment horizontal="center" vertical="center"/>
    </xf>
    <xf numFmtId="217" fontId="16" fillId="0" borderId="23" xfId="0" applyNumberFormat="1" applyFont="1" applyFill="1" applyBorder="1" applyAlignment="1">
      <alignment horizontal="center" vertical="center"/>
    </xf>
    <xf numFmtId="217" fontId="16" fillId="0" borderId="24" xfId="0" applyNumberFormat="1" applyFont="1" applyFill="1" applyBorder="1" applyAlignment="1">
      <alignment horizontal="center" vertical="center"/>
    </xf>
    <xf numFmtId="217" fontId="16" fillId="0" borderId="39" xfId="0" applyNumberFormat="1" applyFont="1" applyFill="1" applyBorder="1" applyAlignment="1">
      <alignment horizontal="center" vertical="center" wrapText="1"/>
    </xf>
    <xf numFmtId="217" fontId="16" fillId="0" borderId="40" xfId="0" applyNumberFormat="1" applyFont="1" applyFill="1" applyBorder="1" applyAlignment="1">
      <alignment horizontal="center" vertical="center" wrapText="1"/>
    </xf>
    <xf numFmtId="0" fontId="16" fillId="0" borderId="41" xfId="0" applyFont="1" applyFill="1" applyBorder="1" applyAlignment="1">
      <alignment/>
    </xf>
    <xf numFmtId="0" fontId="17" fillId="0" borderId="20" xfId="0" applyFont="1" applyFill="1" applyBorder="1" applyAlignment="1">
      <alignment horizontal="center" wrapText="1"/>
    </xf>
    <xf numFmtId="0" fontId="16" fillId="0" borderId="42" xfId="0" applyFont="1" applyFill="1" applyBorder="1" applyAlignment="1">
      <alignment/>
    </xf>
    <xf numFmtId="0" fontId="16" fillId="0" borderId="22" xfId="0" applyFont="1" applyFill="1" applyBorder="1" applyAlignment="1">
      <alignment horizontal="center" wrapText="1"/>
    </xf>
    <xf numFmtId="0" fontId="16" fillId="0" borderId="43" xfId="0" applyFont="1" applyFill="1" applyBorder="1" applyAlignment="1">
      <alignment/>
    </xf>
    <xf numFmtId="0" fontId="17" fillId="0" borderId="26" xfId="0" applyFont="1" applyFill="1" applyBorder="1" applyAlignment="1">
      <alignment horizontal="center" wrapText="1"/>
    </xf>
    <xf numFmtId="0" fontId="16" fillId="0" borderId="26" xfId="0" applyFont="1" applyFill="1" applyBorder="1" applyAlignment="1">
      <alignment horizontal="center"/>
    </xf>
    <xf numFmtId="0" fontId="16" fillId="0" borderId="43" xfId="0" applyFont="1" applyFill="1" applyBorder="1" applyAlignment="1">
      <alignment vertical="center"/>
    </xf>
    <xf numFmtId="0" fontId="21" fillId="0" borderId="26" xfId="0" applyFont="1" applyFill="1" applyBorder="1" applyAlignment="1">
      <alignment wrapText="1"/>
    </xf>
    <xf numFmtId="0" fontId="16" fillId="0" borderId="22" xfId="0" applyFont="1" applyFill="1" applyBorder="1" applyAlignment="1">
      <alignment horizontal="left" wrapText="1"/>
    </xf>
    <xf numFmtId="0" fontId="17" fillId="0" borderId="26" xfId="0" applyFont="1" applyFill="1" applyBorder="1" applyAlignment="1">
      <alignment wrapText="1"/>
    </xf>
    <xf numFmtId="0" fontId="16" fillId="0" borderId="26" xfId="0" applyFont="1" applyFill="1" applyBorder="1" applyAlignment="1">
      <alignment wrapText="1"/>
    </xf>
    <xf numFmtId="0" fontId="22" fillId="0" borderId="26" xfId="0" applyFont="1" applyFill="1" applyBorder="1" applyAlignment="1">
      <alignment/>
    </xf>
    <xf numFmtId="49" fontId="16" fillId="0" borderId="25" xfId="0" applyNumberFormat="1" applyFont="1" applyFill="1" applyBorder="1" applyAlignment="1">
      <alignment horizontal="center" vertical="center" wrapText="1"/>
    </xf>
    <xf numFmtId="0" fontId="22" fillId="0" borderId="26" xfId="0" applyFont="1" applyFill="1" applyBorder="1" applyAlignment="1">
      <alignment wrapText="1"/>
    </xf>
    <xf numFmtId="49" fontId="17" fillId="0" borderId="25" xfId="0" applyNumberFormat="1" applyFont="1" applyFill="1" applyBorder="1" applyAlignment="1">
      <alignment horizontal="center" vertical="center" wrapText="1"/>
    </xf>
    <xf numFmtId="0" fontId="22" fillId="0" borderId="20" xfId="0" applyFont="1" applyFill="1" applyBorder="1" applyAlignment="1">
      <alignment wrapText="1"/>
    </xf>
    <xf numFmtId="49" fontId="17" fillId="0" borderId="19" xfId="0" applyNumberFormat="1" applyFont="1" applyFill="1" applyBorder="1" applyAlignment="1">
      <alignment horizontal="center" vertical="center" wrapText="1"/>
    </xf>
    <xf numFmtId="0" fontId="16" fillId="0" borderId="44" xfId="0" applyFont="1" applyFill="1" applyBorder="1" applyAlignment="1">
      <alignment/>
    </xf>
    <xf numFmtId="0" fontId="22" fillId="0" borderId="29" xfId="0" applyFont="1" applyFill="1" applyBorder="1" applyAlignment="1">
      <alignment wrapText="1"/>
    </xf>
    <xf numFmtId="49" fontId="17" fillId="0" borderId="45" xfId="0" applyNumberFormat="1" applyFont="1" applyFill="1" applyBorder="1" applyAlignment="1">
      <alignment horizontal="center" vertical="center" wrapText="1"/>
    </xf>
    <xf numFmtId="0" fontId="21" fillId="0" borderId="20" xfId="0" applyFont="1" applyFill="1" applyBorder="1" applyAlignment="1">
      <alignment wrapText="1"/>
    </xf>
    <xf numFmtId="49" fontId="16" fillId="0" borderId="19" xfId="0" applyNumberFormat="1" applyFont="1" applyFill="1" applyBorder="1" applyAlignment="1">
      <alignment horizontal="center" vertical="center" wrapText="1"/>
    </xf>
    <xf numFmtId="0" fontId="16" fillId="0" borderId="46" xfId="0" applyFont="1" applyFill="1" applyBorder="1" applyAlignment="1">
      <alignment/>
    </xf>
    <xf numFmtId="0" fontId="22" fillId="0" borderId="47" xfId="0" applyFont="1" applyFill="1" applyBorder="1" applyAlignment="1">
      <alignment wrapText="1"/>
    </xf>
    <xf numFmtId="49" fontId="16" fillId="0" borderId="48" xfId="0" applyNumberFormat="1" applyFont="1" applyFill="1" applyBorder="1" applyAlignment="1">
      <alignment horizontal="center" vertical="center" wrapText="1"/>
    </xf>
    <xf numFmtId="0" fontId="16" fillId="0" borderId="13" xfId="0" applyFont="1" applyFill="1" applyBorder="1" applyAlignment="1">
      <alignment/>
    </xf>
    <xf numFmtId="0" fontId="21" fillId="0" borderId="15" xfId="0" applyFont="1" applyFill="1" applyBorder="1" applyAlignment="1">
      <alignment wrapText="1"/>
    </xf>
    <xf numFmtId="49" fontId="16" fillId="0" borderId="16" xfId="0" applyNumberFormat="1" applyFont="1" applyFill="1" applyBorder="1" applyAlignment="1">
      <alignment horizontal="center" vertical="center" wrapText="1"/>
    </xf>
    <xf numFmtId="0" fontId="16" fillId="0" borderId="49" xfId="0" applyFont="1" applyFill="1" applyBorder="1" applyAlignment="1">
      <alignment/>
    </xf>
    <xf numFmtId="0" fontId="16" fillId="0" borderId="32" xfId="0" applyFont="1" applyFill="1" applyBorder="1" applyAlignment="1">
      <alignment horizontal="left"/>
    </xf>
    <xf numFmtId="49" fontId="16" fillId="0" borderId="0" xfId="0" applyNumberFormat="1" applyFont="1" applyFill="1" applyBorder="1" applyAlignment="1">
      <alignment horizontal="center" vertical="center" wrapText="1"/>
    </xf>
    <xf numFmtId="0" fontId="17" fillId="0" borderId="15" xfId="0" applyFont="1" applyFill="1" applyBorder="1" applyAlignment="1">
      <alignment wrapText="1"/>
    </xf>
    <xf numFmtId="0" fontId="16" fillId="0" borderId="22" xfId="0" applyFont="1" applyFill="1" applyBorder="1" applyAlignment="1">
      <alignment wrapText="1"/>
    </xf>
    <xf numFmtId="49" fontId="16" fillId="0" borderId="21"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17" fillId="0" borderId="13" xfId="0" applyFont="1" applyFill="1" applyBorder="1" applyAlignment="1">
      <alignment horizontal="center"/>
    </xf>
    <xf numFmtId="0" fontId="17" fillId="0" borderId="15" xfId="0" applyFont="1" applyFill="1" applyBorder="1" applyAlignment="1">
      <alignment vertical="center" wrapText="1"/>
    </xf>
    <xf numFmtId="0" fontId="16" fillId="0" borderId="16" xfId="0" applyFont="1" applyFill="1" applyBorder="1" applyAlignment="1">
      <alignment/>
    </xf>
    <xf numFmtId="0" fontId="17" fillId="0" borderId="49" xfId="0" applyFont="1" applyFill="1" applyBorder="1" applyAlignment="1">
      <alignment horizontal="center"/>
    </xf>
    <xf numFmtId="0" fontId="16" fillId="0" borderId="0" xfId="0" applyFont="1" applyFill="1" applyBorder="1" applyAlignment="1">
      <alignment/>
    </xf>
    <xf numFmtId="0" fontId="16" fillId="0" borderId="42" xfId="0" applyFont="1" applyFill="1" applyBorder="1" applyAlignment="1">
      <alignment horizontal="center" vertical="center"/>
    </xf>
    <xf numFmtId="0" fontId="16" fillId="0" borderId="21" xfId="0" applyFont="1" applyFill="1" applyBorder="1" applyAlignment="1">
      <alignment horizontal="center"/>
    </xf>
    <xf numFmtId="0" fontId="16" fillId="0" borderId="43" xfId="0" applyFont="1" applyFill="1" applyBorder="1" applyAlignment="1">
      <alignment horizontal="center" vertical="center"/>
    </xf>
    <xf numFmtId="0" fontId="16" fillId="0" borderId="32" xfId="0" applyFont="1" applyFill="1" applyBorder="1" applyAlignment="1">
      <alignment wrapText="1"/>
    </xf>
    <xf numFmtId="0" fontId="16" fillId="0" borderId="25" xfId="0" applyFont="1" applyFill="1" applyBorder="1" applyAlignment="1">
      <alignment horizontal="center" vertical="center" wrapText="1"/>
    </xf>
    <xf numFmtId="0" fontId="16" fillId="0" borderId="46" xfId="0" applyFont="1" applyFill="1" applyBorder="1" applyAlignment="1">
      <alignment horizontal="center" vertical="center"/>
    </xf>
    <xf numFmtId="0" fontId="17" fillId="0" borderId="32" xfId="0" applyFont="1" applyFill="1" applyBorder="1" applyAlignment="1">
      <alignment vertical="center" wrapText="1"/>
    </xf>
    <xf numFmtId="0" fontId="16" fillId="0" borderId="48" xfId="0" applyFont="1" applyFill="1" applyBorder="1" applyAlignment="1">
      <alignment vertical="center" wrapText="1"/>
    </xf>
    <xf numFmtId="0" fontId="17" fillId="0" borderId="26" xfId="0" applyFont="1" applyFill="1" applyBorder="1" applyAlignment="1">
      <alignment vertical="center" wrapText="1"/>
    </xf>
    <xf numFmtId="0" fontId="16" fillId="0" borderId="25" xfId="0" applyFont="1" applyFill="1" applyBorder="1" applyAlignment="1">
      <alignment vertical="center" wrapText="1"/>
    </xf>
    <xf numFmtId="0" fontId="17" fillId="0" borderId="22" xfId="0" applyFont="1" applyFill="1" applyBorder="1" applyAlignment="1">
      <alignment vertical="center" wrapText="1"/>
    </xf>
    <xf numFmtId="0" fontId="22" fillId="0" borderId="26" xfId="0" applyFont="1" applyFill="1" applyBorder="1" applyAlignment="1">
      <alignment vertical="center" wrapText="1"/>
    </xf>
    <xf numFmtId="0" fontId="21" fillId="0" borderId="26" xfId="0" applyFont="1" applyFill="1" applyBorder="1" applyAlignment="1">
      <alignment vertical="center" wrapText="1"/>
    </xf>
    <xf numFmtId="49" fontId="16" fillId="0" borderId="45" xfId="0" applyNumberFormat="1" applyFont="1" applyFill="1" applyBorder="1" applyAlignment="1">
      <alignment horizontal="center" vertical="center" wrapText="1"/>
    </xf>
    <xf numFmtId="0" fontId="23" fillId="0" borderId="0" xfId="0" applyFont="1" applyFill="1" applyAlignment="1">
      <alignment horizontal="right" wrapText="1"/>
    </xf>
    <xf numFmtId="14" fontId="23" fillId="0" borderId="0" xfId="0" applyNumberFormat="1" applyFont="1" applyFill="1" applyAlignment="1">
      <alignment wrapText="1"/>
    </xf>
    <xf numFmtId="0" fontId="23" fillId="0" borderId="0" xfId="0" applyFont="1" applyFill="1" applyAlignment="1">
      <alignment wrapText="1"/>
    </xf>
    <xf numFmtId="0" fontId="16" fillId="0" borderId="0" xfId="0" applyFont="1" applyFill="1" applyAlignment="1">
      <alignment wrapText="1"/>
    </xf>
    <xf numFmtId="0" fontId="16" fillId="0" borderId="17" xfId="0" applyFont="1" applyFill="1" applyBorder="1" applyAlignment="1">
      <alignment wrapText="1"/>
    </xf>
    <xf numFmtId="0" fontId="23" fillId="0" borderId="0" xfId="0" applyFont="1" applyFill="1" applyAlignment="1">
      <alignment/>
    </xf>
    <xf numFmtId="0" fontId="16" fillId="33" borderId="0" xfId="0" applyFont="1" applyFill="1" applyAlignment="1">
      <alignment wrapText="1"/>
    </xf>
    <xf numFmtId="49" fontId="16" fillId="0" borderId="0" xfId="0" applyNumberFormat="1" applyFont="1" applyFill="1" applyAlignment="1">
      <alignment horizontal="centerContinuous" wrapText="1"/>
    </xf>
    <xf numFmtId="0" fontId="17" fillId="0" borderId="50"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9" fillId="0" borderId="15" xfId="0" applyFont="1" applyFill="1" applyBorder="1" applyAlignment="1">
      <alignment horizontal="center"/>
    </xf>
    <xf numFmtId="0" fontId="16" fillId="0" borderId="52" xfId="0" applyFont="1" applyFill="1" applyBorder="1" applyAlignment="1">
      <alignment horizontal="center" vertical="center"/>
    </xf>
    <xf numFmtId="0" fontId="16" fillId="0" borderId="52" xfId="0" applyFont="1" applyFill="1" applyBorder="1" applyAlignment="1">
      <alignment horizontal="center" vertical="center" wrapText="1"/>
    </xf>
    <xf numFmtId="0" fontId="17" fillId="0" borderId="0" xfId="0" applyFont="1" applyAlignment="1">
      <alignment/>
    </xf>
    <xf numFmtId="217" fontId="16" fillId="0" borderId="0" xfId="0" applyNumberFormat="1" applyFont="1" applyFill="1" applyBorder="1" applyAlignment="1">
      <alignment vertical="center"/>
    </xf>
    <xf numFmtId="0" fontId="23" fillId="0" borderId="49" xfId="0" applyFont="1" applyFill="1" applyBorder="1" applyAlignment="1">
      <alignment wrapText="1"/>
    </xf>
    <xf numFmtId="0" fontId="25" fillId="0" borderId="0" xfId="0" applyFont="1" applyAlignment="1">
      <alignment/>
    </xf>
    <xf numFmtId="0" fontId="23" fillId="0" borderId="0" xfId="0" applyFont="1" applyFill="1" applyBorder="1" applyAlignment="1">
      <alignment wrapText="1"/>
    </xf>
    <xf numFmtId="0" fontId="16" fillId="0" borderId="0" xfId="0" applyFont="1" applyFill="1" applyAlignment="1">
      <alignment/>
    </xf>
    <xf numFmtId="0" fontId="18" fillId="0" borderId="0" xfId="0" applyFont="1" applyFill="1" applyAlignment="1">
      <alignment/>
    </xf>
    <xf numFmtId="0" fontId="18" fillId="0" borderId="0" xfId="0" applyFont="1" applyAlignment="1">
      <alignment/>
    </xf>
    <xf numFmtId="0" fontId="18" fillId="0" borderId="18" xfId="0" applyFont="1" applyFill="1" applyBorder="1" applyAlignment="1">
      <alignment horizontal="center" vertical="center"/>
    </xf>
    <xf numFmtId="0" fontId="18" fillId="0" borderId="18" xfId="0" applyFont="1" applyFill="1" applyBorder="1" applyAlignment="1">
      <alignment horizontal="center"/>
    </xf>
    <xf numFmtId="0" fontId="19" fillId="0" borderId="18" xfId="0" applyFont="1" applyFill="1" applyBorder="1" applyAlignment="1">
      <alignment horizontal="center"/>
    </xf>
    <xf numFmtId="0" fontId="19" fillId="0" borderId="53" xfId="0" applyFont="1" applyFill="1" applyBorder="1" applyAlignment="1">
      <alignment horizontal="center"/>
    </xf>
    <xf numFmtId="49" fontId="19" fillId="0" borderId="54" xfId="0" applyNumberFormat="1" applyFont="1" applyFill="1" applyBorder="1" applyAlignment="1">
      <alignment horizontal="center" vertical="center" wrapText="1"/>
    </xf>
    <xf numFmtId="49" fontId="19" fillId="0" borderId="52" xfId="0" applyNumberFormat="1" applyFont="1" applyFill="1" applyBorder="1" applyAlignment="1">
      <alignment horizontal="center" vertical="center" wrapText="1"/>
    </xf>
    <xf numFmtId="49" fontId="19" fillId="0" borderId="55"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top"/>
    </xf>
    <xf numFmtId="211" fontId="26" fillId="0" borderId="0" xfId="0" applyNumberFormat="1" applyFont="1" applyFill="1" applyBorder="1" applyAlignment="1">
      <alignment horizontal="center" vertical="top"/>
    </xf>
    <xf numFmtId="211" fontId="18" fillId="0" borderId="0" xfId="0" applyNumberFormat="1" applyFont="1" applyFill="1" applyBorder="1" applyAlignment="1">
      <alignment horizontal="center" vertical="top"/>
    </xf>
    <xf numFmtId="210" fontId="18" fillId="0" borderId="0" xfId="0" applyNumberFormat="1" applyFont="1" applyFill="1" applyBorder="1" applyAlignment="1">
      <alignment horizontal="center" vertical="top"/>
    </xf>
    <xf numFmtId="0" fontId="26" fillId="0" borderId="0" xfId="0" applyFont="1" applyFill="1" applyBorder="1" applyAlignment="1">
      <alignment horizontal="center" vertical="top"/>
    </xf>
    <xf numFmtId="0" fontId="18" fillId="0" borderId="0" xfId="0" applyFont="1" applyFill="1" applyBorder="1" applyAlignment="1">
      <alignment horizontal="center" vertical="top"/>
    </xf>
    <xf numFmtId="221" fontId="16" fillId="0" borderId="29" xfId="0" applyNumberFormat="1" applyFont="1" applyFill="1" applyBorder="1" applyAlignment="1">
      <alignment horizontal="center" vertical="center"/>
    </xf>
    <xf numFmtId="221" fontId="16" fillId="0" borderId="26" xfId="0" applyNumberFormat="1" applyFont="1" applyFill="1" applyBorder="1" applyAlignment="1">
      <alignment horizontal="center" vertical="center"/>
    </xf>
    <xf numFmtId="221" fontId="16" fillId="0" borderId="23" xfId="0" applyNumberFormat="1" applyFont="1" applyFill="1" applyBorder="1" applyAlignment="1">
      <alignment horizontal="center" vertical="center"/>
    </xf>
    <xf numFmtId="221" fontId="16" fillId="0" borderId="22" xfId="0" applyNumberFormat="1" applyFont="1" applyFill="1" applyBorder="1" applyAlignment="1">
      <alignment horizontal="center" vertical="center"/>
    </xf>
    <xf numFmtId="221" fontId="16" fillId="0" borderId="28" xfId="0" applyNumberFormat="1" applyFont="1" applyFill="1" applyBorder="1" applyAlignment="1">
      <alignment horizontal="center" vertical="center"/>
    </xf>
    <xf numFmtId="0" fontId="67" fillId="0" borderId="0" xfId="0" applyFont="1" applyAlignment="1">
      <alignment horizontal="center"/>
    </xf>
    <xf numFmtId="0" fontId="70" fillId="0" borderId="0" xfId="0" applyFont="1" applyAlignment="1">
      <alignment horizontal="center"/>
    </xf>
    <xf numFmtId="0" fontId="69" fillId="0" borderId="0" xfId="0" applyFont="1" applyAlignment="1">
      <alignment horizontal="center"/>
    </xf>
    <xf numFmtId="0" fontId="66" fillId="0" borderId="0" xfId="0" applyFont="1" applyAlignment="1">
      <alignment horizontal="center"/>
    </xf>
    <xf numFmtId="0" fontId="71" fillId="0" borderId="0" xfId="0" applyFont="1" applyAlignment="1">
      <alignment horizontal="center"/>
    </xf>
    <xf numFmtId="0" fontId="72" fillId="0" borderId="0" xfId="0" applyFont="1" applyAlignment="1">
      <alignment horizontal="center"/>
    </xf>
    <xf numFmtId="0" fontId="73" fillId="0" borderId="0" xfId="0" applyFont="1" applyAlignment="1">
      <alignment horizontal="center"/>
    </xf>
    <xf numFmtId="0" fontId="17" fillId="0" borderId="13" xfId="0" applyFont="1" applyFill="1" applyBorder="1" applyAlignment="1">
      <alignment horizontal="center" wrapText="1"/>
    </xf>
    <xf numFmtId="0" fontId="17" fillId="0" borderId="16" xfId="0" applyFont="1" applyFill="1" applyBorder="1" applyAlignment="1">
      <alignment horizontal="center" wrapText="1"/>
    </xf>
    <xf numFmtId="0" fontId="16" fillId="0" borderId="56"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23" fillId="0" borderId="0" xfId="0" applyFont="1" applyFill="1" applyAlignment="1">
      <alignment horizontal="center" wrapText="1"/>
    </xf>
    <xf numFmtId="0" fontId="17" fillId="0" borderId="58" xfId="0" applyFont="1" applyFill="1" applyBorder="1" applyAlignment="1">
      <alignment horizontal="center" wrapText="1"/>
    </xf>
    <xf numFmtId="0" fontId="16" fillId="0" borderId="41"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217" fontId="1" fillId="0" borderId="0" xfId="0" applyNumberFormat="1" applyFont="1" applyFill="1" applyBorder="1" applyAlignment="1">
      <alignment horizontal="left" vertical="center" wrapText="1"/>
    </xf>
    <xf numFmtId="0" fontId="1" fillId="0" borderId="60" xfId="0" applyFont="1" applyFill="1" applyBorder="1" applyAlignment="1">
      <alignment horizontal="center"/>
    </xf>
    <xf numFmtId="0" fontId="1" fillId="0" borderId="32" xfId="0" applyFont="1" applyFill="1" applyBorder="1" applyAlignment="1">
      <alignment horizontal="center"/>
    </xf>
    <xf numFmtId="0" fontId="1" fillId="0" borderId="11" xfId="0" applyFont="1" applyFill="1" applyBorder="1" applyAlignment="1">
      <alignment horizontal="center"/>
    </xf>
    <xf numFmtId="0" fontId="2" fillId="0" borderId="6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wrapText="1"/>
    </xf>
    <xf numFmtId="0" fontId="2" fillId="0" borderId="53"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53" xfId="0" applyFont="1" applyFill="1" applyBorder="1" applyAlignment="1">
      <alignment horizontal="center" wrapText="1"/>
    </xf>
    <xf numFmtId="0" fontId="2" fillId="0" borderId="25" xfId="0" applyFont="1" applyFill="1" applyBorder="1" applyAlignment="1">
      <alignment horizontal="center" wrapText="1"/>
    </xf>
    <xf numFmtId="0" fontId="2" fillId="0" borderId="27" xfId="0" applyFont="1" applyFill="1" applyBorder="1" applyAlignment="1">
      <alignment horizontal="center" wrapText="1"/>
    </xf>
    <xf numFmtId="14" fontId="24" fillId="0" borderId="45" xfId="0" applyNumberFormat="1" applyFont="1" applyFill="1" applyBorder="1" applyAlignment="1">
      <alignment horizontal="center" wrapText="1"/>
    </xf>
    <xf numFmtId="0" fontId="20" fillId="0" borderId="0" xfId="0" applyFont="1" applyFill="1" applyAlignment="1">
      <alignment horizontal="center" wrapText="1"/>
    </xf>
    <xf numFmtId="0" fontId="16" fillId="0" borderId="17" xfId="0" applyFont="1" applyFill="1" applyBorder="1" applyAlignment="1">
      <alignment horizontal="center" wrapText="1"/>
    </xf>
    <xf numFmtId="0" fontId="16" fillId="0" borderId="0" xfId="0" applyFont="1" applyFill="1" applyAlignment="1">
      <alignment horizontal="left" vertical="center" wrapText="1"/>
    </xf>
    <xf numFmtId="0" fontId="18" fillId="0" borderId="0" xfId="0" applyFont="1" applyFill="1" applyAlignment="1">
      <alignment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18" fillId="0" borderId="60" xfId="0" applyFont="1" applyFill="1" applyBorder="1" applyAlignment="1">
      <alignment horizontal="center" vertical="center" wrapText="1"/>
    </xf>
    <xf numFmtId="0" fontId="19" fillId="0" borderId="13" xfId="0" applyFont="1" applyFill="1" applyBorder="1" applyAlignment="1">
      <alignment horizontal="center" wrapText="1"/>
    </xf>
    <xf numFmtId="0" fontId="19" fillId="0" borderId="16" xfId="0" applyFont="1" applyFill="1" applyBorder="1" applyAlignment="1">
      <alignment horizontal="center" wrapText="1"/>
    </xf>
    <xf numFmtId="0" fontId="19" fillId="0" borderId="35" xfId="0" applyFont="1" applyFill="1" applyBorder="1" applyAlignment="1">
      <alignment horizontal="center" wrapText="1"/>
    </xf>
    <xf numFmtId="0" fontId="19" fillId="0" borderId="53" xfId="0" applyFont="1" applyFill="1" applyBorder="1" applyAlignment="1">
      <alignment horizontal="center" wrapText="1"/>
    </xf>
    <xf numFmtId="0" fontId="19" fillId="0" borderId="25" xfId="0" applyFont="1" applyFill="1" applyBorder="1" applyAlignment="1">
      <alignment horizontal="center" wrapText="1"/>
    </xf>
    <xf numFmtId="0" fontId="19" fillId="0" borderId="27" xfId="0" applyFont="1" applyFill="1" applyBorder="1" applyAlignment="1">
      <alignment horizontal="center" wrapText="1"/>
    </xf>
    <xf numFmtId="0" fontId="18" fillId="0" borderId="0" xfId="0" applyFont="1" applyAlignment="1">
      <alignment/>
    </xf>
    <xf numFmtId="0" fontId="18" fillId="33" borderId="0" xfId="0" applyFont="1" applyFill="1" applyAlignment="1">
      <alignment vertical="center"/>
    </xf>
    <xf numFmtId="0" fontId="18" fillId="0" borderId="0" xfId="0" applyFont="1" applyAlignment="1">
      <alignment vertical="center"/>
    </xf>
    <xf numFmtId="0" fontId="18" fillId="0" borderId="32"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0" xfId="0" applyFont="1" applyFill="1" applyBorder="1" applyAlignment="1">
      <alignment wrapText="1"/>
    </xf>
    <xf numFmtId="49" fontId="18" fillId="0" borderId="63" xfId="0" applyNumberFormat="1" applyFont="1" applyFill="1" applyBorder="1" applyAlignment="1">
      <alignment horizontal="center" vertical="center"/>
    </xf>
    <xf numFmtId="0" fontId="18" fillId="0" borderId="63" xfId="0" applyFont="1" applyFill="1" applyBorder="1" applyAlignment="1">
      <alignment horizontal="center" vertical="center" wrapText="1"/>
    </xf>
    <xf numFmtId="0" fontId="18" fillId="0" borderId="63" xfId="0" applyFont="1" applyFill="1" applyBorder="1" applyAlignment="1">
      <alignment horizontal="center" vertical="center"/>
    </xf>
    <xf numFmtId="217" fontId="19" fillId="0" borderId="30" xfId="0" applyNumberFormat="1" applyFont="1" applyFill="1" applyBorder="1" applyAlignment="1">
      <alignment horizontal="center" vertical="center" wrapText="1"/>
    </xf>
    <xf numFmtId="219"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9" fillId="0" borderId="64" xfId="0" applyFont="1" applyFill="1" applyBorder="1" applyAlignment="1" quotePrefix="1">
      <alignment horizontal="center" vertical="center"/>
    </xf>
    <xf numFmtId="49" fontId="19" fillId="0" borderId="65" xfId="0" applyNumberFormat="1" applyFont="1" applyFill="1" applyBorder="1" applyAlignment="1">
      <alignment horizontal="left" vertical="top" wrapText="1"/>
    </xf>
    <xf numFmtId="0" fontId="18" fillId="0" borderId="66" xfId="0" applyFont="1" applyFill="1" applyBorder="1" applyAlignment="1">
      <alignment horizontal="center" vertical="center" wrapText="1"/>
    </xf>
    <xf numFmtId="0" fontId="19" fillId="0" borderId="67" xfId="0" applyFont="1" applyFill="1" applyBorder="1" applyAlignment="1">
      <alignment vertical="center" wrapText="1"/>
    </xf>
    <xf numFmtId="0" fontId="19" fillId="0" borderId="18" xfId="0" applyFont="1" applyFill="1" applyBorder="1" applyAlignment="1">
      <alignment horizontal="center" vertical="center"/>
    </xf>
    <xf numFmtId="217" fontId="19" fillId="0" borderId="64" xfId="0" applyNumberFormat="1" applyFont="1" applyFill="1" applyBorder="1" applyAlignment="1">
      <alignment horizontal="center" vertical="center"/>
    </xf>
    <xf numFmtId="0" fontId="19" fillId="0" borderId="0" xfId="0" applyFont="1" applyAlignment="1">
      <alignment vertical="center"/>
    </xf>
    <xf numFmtId="0" fontId="19" fillId="0" borderId="64" xfId="0" applyFont="1" applyFill="1" applyBorder="1" applyAlignment="1">
      <alignment vertical="center" wrapText="1"/>
    </xf>
    <xf numFmtId="0" fontId="19" fillId="0" borderId="0" xfId="0" applyFont="1" applyFill="1" applyBorder="1" applyAlignment="1">
      <alignment horizontal="center" vertical="center"/>
    </xf>
    <xf numFmtId="217" fontId="19" fillId="0" borderId="64" xfId="0" applyNumberFormat="1" applyFont="1" applyFill="1" applyBorder="1" applyAlignment="1">
      <alignment horizontal="center" vertical="center" wrapText="1"/>
    </xf>
    <xf numFmtId="49" fontId="18" fillId="0" borderId="18" xfId="0" applyNumberFormat="1" applyFont="1" applyFill="1" applyBorder="1" applyAlignment="1" quotePrefix="1">
      <alignment horizontal="center" vertical="center"/>
    </xf>
    <xf numFmtId="0" fontId="18" fillId="0" borderId="18" xfId="0" applyNumberFormat="1" applyFont="1" applyFill="1" applyBorder="1" applyAlignment="1">
      <alignment vertical="center" wrapText="1"/>
    </xf>
    <xf numFmtId="217" fontId="18" fillId="0" borderId="18" xfId="0" applyNumberFormat="1" applyFont="1" applyFill="1" applyBorder="1" applyAlignment="1">
      <alignment horizontal="center" vertical="center"/>
    </xf>
    <xf numFmtId="217" fontId="19" fillId="0" borderId="0" xfId="0" applyNumberFormat="1" applyFont="1" applyFill="1" applyBorder="1" applyAlignment="1">
      <alignment wrapText="1"/>
    </xf>
    <xf numFmtId="0" fontId="18" fillId="0" borderId="18" xfId="0" applyNumberFormat="1" applyFont="1" applyFill="1" applyBorder="1" applyAlignment="1" quotePrefix="1">
      <alignment horizontal="center" vertical="center"/>
    </xf>
    <xf numFmtId="0" fontId="18" fillId="0" borderId="64" xfId="0" applyNumberFormat="1" applyFont="1" applyFill="1" applyBorder="1" applyAlignment="1" quotePrefix="1">
      <alignment horizontal="center" vertical="center"/>
    </xf>
    <xf numFmtId="217" fontId="18" fillId="0" borderId="64" xfId="0" applyNumberFormat="1" applyFont="1" applyFill="1" applyBorder="1" applyAlignment="1">
      <alignment horizontal="center" vertical="center"/>
    </xf>
    <xf numFmtId="0" fontId="19" fillId="0" borderId="64" xfId="0" applyNumberFormat="1" applyFont="1" applyFill="1" applyBorder="1" applyAlignment="1" quotePrefix="1">
      <alignment horizontal="center" vertical="center"/>
    </xf>
    <xf numFmtId="49" fontId="19" fillId="0" borderId="64" xfId="0" applyNumberFormat="1" applyFont="1" applyFill="1" applyBorder="1" applyAlignment="1">
      <alignment horizontal="center" vertical="center"/>
    </xf>
    <xf numFmtId="0" fontId="19" fillId="0" borderId="64" xfId="0" applyNumberFormat="1" applyFont="1" applyFill="1" applyBorder="1" applyAlignment="1">
      <alignment vertical="center" wrapText="1"/>
    </xf>
    <xf numFmtId="49" fontId="18" fillId="0" borderId="64" xfId="0" applyNumberFormat="1" applyFont="1" applyFill="1" applyBorder="1" applyAlignment="1">
      <alignment horizontal="center" vertical="center"/>
    </xf>
    <xf numFmtId="0" fontId="18" fillId="34" borderId="64" xfId="0" applyFont="1" applyFill="1" applyBorder="1" applyAlignment="1">
      <alignment vertical="center" wrapText="1"/>
    </xf>
    <xf numFmtId="0" fontId="18" fillId="0" borderId="64" xfId="0" applyFont="1" applyFill="1" applyBorder="1" applyAlignment="1">
      <alignment horizontal="center" vertical="center"/>
    </xf>
    <xf numFmtId="49" fontId="18" fillId="0" borderId="18" xfId="0" applyNumberFormat="1" applyFont="1" applyFill="1" applyBorder="1" applyAlignment="1">
      <alignment horizontal="center" vertical="center"/>
    </xf>
    <xf numFmtId="0" fontId="18" fillId="34" borderId="18" xfId="0" applyFont="1" applyFill="1" applyBorder="1" applyAlignment="1">
      <alignment vertical="center" wrapText="1"/>
    </xf>
    <xf numFmtId="0" fontId="18" fillId="0" borderId="64" xfId="0" applyNumberFormat="1" applyFont="1" applyFill="1" applyBorder="1" applyAlignment="1">
      <alignment horizontal="center" vertical="center"/>
    </xf>
    <xf numFmtId="0" fontId="19" fillId="0" borderId="18" xfId="0" applyNumberFormat="1" applyFont="1" applyFill="1" applyBorder="1" applyAlignment="1" quotePrefix="1">
      <alignment horizontal="center" vertical="center"/>
    </xf>
    <xf numFmtId="0" fontId="19" fillId="34" borderId="64" xfId="0" applyFont="1" applyFill="1" applyBorder="1" applyAlignment="1">
      <alignment vertical="center" wrapText="1"/>
    </xf>
    <xf numFmtId="217" fontId="19" fillId="0" borderId="18" xfId="0" applyNumberFormat="1" applyFont="1" applyFill="1" applyBorder="1" applyAlignment="1">
      <alignment horizontal="center" vertical="center" wrapText="1"/>
    </xf>
    <xf numFmtId="217" fontId="19" fillId="0" borderId="18" xfId="0" applyNumberFormat="1" applyFont="1" applyFill="1" applyBorder="1" applyAlignment="1">
      <alignment horizontal="center" vertical="center"/>
    </xf>
    <xf numFmtId="217" fontId="18" fillId="0" borderId="63" xfId="0" applyNumberFormat="1" applyFont="1" applyFill="1" applyBorder="1" applyAlignment="1">
      <alignment horizontal="center" vertical="center"/>
    </xf>
    <xf numFmtId="0" fontId="18" fillId="0" borderId="18" xfId="0" applyNumberFormat="1" applyFont="1" applyFill="1" applyBorder="1" applyAlignment="1">
      <alignment horizontal="center" vertical="center"/>
    </xf>
    <xf numFmtId="0" fontId="18" fillId="0" borderId="64" xfId="0" applyNumberFormat="1" applyFont="1" applyFill="1" applyBorder="1" applyAlignment="1">
      <alignment vertical="center" wrapText="1"/>
    </xf>
    <xf numFmtId="0" fontId="18" fillId="0" borderId="0" xfId="0" applyFont="1" applyFill="1" applyBorder="1" applyAlignment="1">
      <alignment horizontal="center" vertical="center"/>
    </xf>
    <xf numFmtId="0" fontId="18" fillId="0" borderId="18" xfId="0" applyNumberFormat="1" applyFont="1" applyFill="1" applyBorder="1" applyAlignment="1">
      <alignment horizontal="centerContinuous" vertical="center"/>
    </xf>
    <xf numFmtId="0" fontId="18" fillId="0" borderId="18" xfId="0" applyFont="1" applyFill="1" applyBorder="1" applyAlignment="1">
      <alignment vertical="center" wrapText="1"/>
    </xf>
    <xf numFmtId="217" fontId="18" fillId="0" borderId="18" xfId="0" applyNumberFormat="1" applyFont="1" applyFill="1" applyBorder="1" applyAlignment="1" applyProtection="1">
      <alignment horizontal="center" vertical="center"/>
      <protection/>
    </xf>
    <xf numFmtId="0" fontId="18" fillId="0" borderId="18" xfId="0" applyFont="1" applyFill="1" applyBorder="1" applyAlignment="1">
      <alignment vertical="top" wrapText="1"/>
    </xf>
    <xf numFmtId="0" fontId="18" fillId="33" borderId="0" xfId="0" applyFont="1" applyFill="1" applyAlignment="1">
      <alignment horizontal="center" vertical="center"/>
    </xf>
    <xf numFmtId="1" fontId="18" fillId="0" borderId="18" xfId="0" applyNumberFormat="1" applyFont="1" applyFill="1" applyBorder="1" applyAlignment="1">
      <alignment horizontal="center" vertical="center" wrapText="1"/>
    </xf>
    <xf numFmtId="0" fontId="19" fillId="0" borderId="65" xfId="0" applyFont="1" applyFill="1" applyBorder="1" applyAlignment="1">
      <alignment wrapText="1"/>
    </xf>
    <xf numFmtId="1" fontId="19" fillId="0" borderId="64" xfId="0" applyNumberFormat="1" applyFont="1" applyFill="1" applyBorder="1" applyAlignment="1">
      <alignment horizontal="center" vertical="center" wrapText="1"/>
    </xf>
    <xf numFmtId="0" fontId="19" fillId="0" borderId="18" xfId="0" applyFont="1" applyFill="1" applyBorder="1" applyAlignment="1">
      <alignment vertical="center" wrapText="1"/>
    </xf>
    <xf numFmtId="1" fontId="19" fillId="0" borderId="18" xfId="0" applyNumberFormat="1" applyFont="1" applyFill="1" applyBorder="1" applyAlignment="1">
      <alignment horizontal="center" vertical="center" wrapText="1"/>
    </xf>
    <xf numFmtId="219" fontId="19" fillId="0" borderId="0" xfId="0" applyNumberFormat="1" applyFont="1" applyFill="1" applyBorder="1" applyAlignment="1">
      <alignment wrapText="1"/>
    </xf>
    <xf numFmtId="219" fontId="18" fillId="33" borderId="0" xfId="0" applyNumberFormat="1" applyFont="1" applyFill="1" applyAlignment="1">
      <alignment vertical="center"/>
    </xf>
    <xf numFmtId="219" fontId="18" fillId="0" borderId="0" xfId="0" applyNumberFormat="1" applyFont="1" applyAlignment="1">
      <alignment vertical="center"/>
    </xf>
    <xf numFmtId="0" fontId="19" fillId="0" borderId="18" xfId="0" applyFont="1" applyFill="1" applyBorder="1" applyAlignment="1" quotePrefix="1">
      <alignment horizontal="center" vertical="center"/>
    </xf>
    <xf numFmtId="221" fontId="18" fillId="0" borderId="18" xfId="0" applyNumberFormat="1" applyFont="1" applyFill="1" applyBorder="1" applyAlignment="1">
      <alignment horizontal="center" vertical="center"/>
    </xf>
    <xf numFmtId="221" fontId="18" fillId="0" borderId="18" xfId="0" applyNumberFormat="1" applyFont="1" applyFill="1" applyBorder="1" applyAlignment="1" applyProtection="1">
      <alignment horizontal="center" vertical="center"/>
      <protection/>
    </xf>
    <xf numFmtId="0" fontId="18" fillId="0" borderId="18" xfId="0" applyNumberFormat="1" applyFont="1" applyFill="1" applyBorder="1" applyAlignment="1">
      <alignment horizontal="left" vertical="center" wrapText="1" indent="1"/>
    </xf>
    <xf numFmtId="0" fontId="18" fillId="34" borderId="18" xfId="0" applyNumberFormat="1" applyFont="1" applyFill="1" applyBorder="1" applyAlignment="1">
      <alignment vertical="center" wrapText="1"/>
    </xf>
    <xf numFmtId="0" fontId="19" fillId="0" borderId="66" xfId="0" applyFont="1" applyFill="1" applyBorder="1" applyAlignment="1">
      <alignment vertical="center" wrapText="1"/>
    </xf>
    <xf numFmtId="49" fontId="18" fillId="0" borderId="66" xfId="0" applyNumberFormat="1" applyFont="1" applyFill="1" applyBorder="1" applyAlignment="1">
      <alignment horizontal="center" vertical="center"/>
    </xf>
    <xf numFmtId="1" fontId="18" fillId="0" borderId="63" xfId="0" applyNumberFormat="1" applyFont="1" applyFill="1" applyBorder="1" applyAlignment="1">
      <alignment horizontal="center" vertical="center" wrapText="1"/>
    </xf>
    <xf numFmtId="217" fontId="18" fillId="0" borderId="64" xfId="0" applyNumberFormat="1" applyFont="1" applyFill="1" applyBorder="1" applyAlignment="1" applyProtection="1">
      <alignment horizontal="center" vertical="center"/>
      <protection/>
    </xf>
    <xf numFmtId="0" fontId="18" fillId="0" borderId="18" xfId="0" applyNumberFormat="1" applyFont="1" applyFill="1" applyBorder="1" applyAlignment="1">
      <alignment horizontal="left" vertical="center" wrapText="1"/>
    </xf>
    <xf numFmtId="49" fontId="18" fillId="0" borderId="64" xfId="0" applyNumberFormat="1" applyFont="1" applyFill="1" applyBorder="1" applyAlignment="1" quotePrefix="1">
      <alignment vertical="center"/>
    </xf>
    <xf numFmtId="0" fontId="18" fillId="0" borderId="1" xfId="33" applyFont="1" applyFill="1" applyBorder="1" applyAlignment="1">
      <alignment horizontal="left" vertical="center" wrapText="1"/>
    </xf>
    <xf numFmtId="217" fontId="18" fillId="0" borderId="18" xfId="45" applyNumberFormat="1" applyFont="1" applyFill="1" applyBorder="1" applyAlignment="1">
      <alignment horizontal="center" vertical="center"/>
    </xf>
    <xf numFmtId="0" fontId="19" fillId="0" borderId="21" xfId="0" applyFont="1" applyFill="1" applyBorder="1" applyAlignment="1">
      <alignment wrapText="1"/>
    </xf>
    <xf numFmtId="0" fontId="18" fillId="0" borderId="0" xfId="0" applyFont="1" applyFill="1" applyAlignment="1">
      <alignment vertical="center" wrapText="1"/>
    </xf>
    <xf numFmtId="0" fontId="19" fillId="0" borderId="0" xfId="0" applyFont="1" applyFill="1" applyAlignment="1">
      <alignment/>
    </xf>
    <xf numFmtId="0" fontId="19" fillId="0" borderId="0" xfId="0" applyFont="1" applyFill="1" applyAlignment="1">
      <alignment wrapText="1"/>
    </xf>
    <xf numFmtId="0" fontId="19" fillId="0" borderId="0" xfId="0" applyFont="1" applyFill="1" applyAlignment="1">
      <alignment horizontal="center" wrapText="1"/>
    </xf>
    <xf numFmtId="0" fontId="19" fillId="0" borderId="0" xfId="0" applyFont="1" applyFill="1" applyAlignment="1">
      <alignment/>
    </xf>
    <xf numFmtId="49" fontId="19" fillId="0" borderId="0" xfId="0" applyNumberFormat="1" applyFont="1" applyFill="1" applyAlignment="1">
      <alignment/>
    </xf>
    <xf numFmtId="49" fontId="19" fillId="0" borderId="0" xfId="0" applyNumberFormat="1" applyFont="1" applyFill="1" applyAlignment="1">
      <alignment horizontal="center" wrapText="1"/>
    </xf>
    <xf numFmtId="0" fontId="19" fillId="0" borderId="0" xfId="0" applyFont="1" applyFill="1" applyAlignment="1">
      <alignment horizontal="center" wrapText="1"/>
    </xf>
    <xf numFmtId="0" fontId="19" fillId="0" borderId="0" xfId="0" applyFont="1" applyFill="1" applyAlignment="1">
      <alignment horizontal="center"/>
    </xf>
    <xf numFmtId="210" fontId="19" fillId="0" borderId="0" xfId="0" applyNumberFormat="1" applyFont="1" applyFill="1" applyBorder="1" applyAlignment="1">
      <alignment horizontal="center" vertical="top"/>
    </xf>
    <xf numFmtId="0" fontId="19" fillId="0" borderId="0" xfId="0" applyFont="1" applyFill="1" applyBorder="1" applyAlignment="1">
      <alignment horizontal="center" vertical="top"/>
    </xf>
    <xf numFmtId="0" fontId="19" fillId="0" borderId="0" xfId="0" applyFont="1" applyFill="1" applyBorder="1" applyAlignment="1">
      <alignment horizontal="right" vertical="top"/>
    </xf>
    <xf numFmtId="0" fontId="19" fillId="0" borderId="57" xfId="0" applyFont="1" applyFill="1" applyBorder="1" applyAlignment="1">
      <alignment horizontal="center" vertical="center" wrapText="1"/>
    </xf>
    <xf numFmtId="0" fontId="26" fillId="0" borderId="68" xfId="0" applyFont="1" applyFill="1" applyBorder="1" applyAlignment="1">
      <alignment horizontal="center" vertical="center" wrapText="1"/>
    </xf>
    <xf numFmtId="211" fontId="26" fillId="0" borderId="68" xfId="0" applyNumberFormat="1" applyFont="1" applyFill="1" applyBorder="1" applyAlignment="1">
      <alignment horizontal="center" vertical="center" wrapText="1"/>
    </xf>
    <xf numFmtId="0" fontId="19" fillId="0" borderId="69" xfId="0" applyNumberFormat="1" applyFont="1" applyFill="1" applyBorder="1" applyAlignment="1">
      <alignment horizontal="center" vertical="center" wrapText="1" readingOrder="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70"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71" xfId="0" applyFont="1" applyFill="1" applyBorder="1" applyAlignment="1">
      <alignment horizontal="center" vertical="center" wrapText="1"/>
    </xf>
    <xf numFmtId="0" fontId="26" fillId="0" borderId="66" xfId="0" applyFont="1" applyFill="1" applyBorder="1" applyAlignment="1">
      <alignment horizontal="center" vertical="center" wrapText="1"/>
    </xf>
    <xf numFmtId="211" fontId="26" fillId="0" borderId="66" xfId="0" applyNumberFormat="1" applyFont="1" applyFill="1" applyBorder="1" applyAlignment="1">
      <alignment horizontal="center" vertical="center" wrapText="1"/>
    </xf>
    <xf numFmtId="0" fontId="19" fillId="0" borderId="34" xfId="0" applyNumberFormat="1" applyFont="1" applyFill="1" applyBorder="1" applyAlignment="1">
      <alignment horizontal="center" vertical="center" wrapText="1" readingOrder="1"/>
    </xf>
    <xf numFmtId="0" fontId="19" fillId="0" borderId="72" xfId="0" applyFont="1" applyFill="1" applyBorder="1" applyAlignment="1">
      <alignment horizontal="center" vertical="center" wrapText="1"/>
    </xf>
    <xf numFmtId="0" fontId="19" fillId="0" borderId="56" xfId="0" applyFont="1" applyFill="1" applyBorder="1" applyAlignment="1">
      <alignment horizontal="center" wrapText="1"/>
    </xf>
    <xf numFmtId="0" fontId="19" fillId="0" borderId="59" xfId="0" applyFont="1" applyFill="1" applyBorder="1" applyAlignment="1">
      <alignment horizontal="center" wrapText="1"/>
    </xf>
    <xf numFmtId="0" fontId="19" fillId="0" borderId="4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19" fillId="0" borderId="0" xfId="0" applyFont="1" applyFill="1" applyBorder="1" applyAlignment="1">
      <alignment vertical="center"/>
    </xf>
    <xf numFmtId="0" fontId="18" fillId="0" borderId="0" xfId="0" applyFont="1" applyFill="1" applyBorder="1" applyAlignment="1">
      <alignment vertical="center"/>
    </xf>
    <xf numFmtId="0" fontId="19" fillId="0" borderId="54" xfId="0" applyFont="1" applyFill="1" applyBorder="1" applyAlignment="1">
      <alignment horizontal="center" vertical="center" wrapText="1"/>
    </xf>
    <xf numFmtId="0" fontId="26" fillId="0" borderId="52" xfId="0" applyFont="1" applyFill="1" applyBorder="1" applyAlignment="1">
      <alignment horizontal="center" vertical="center" wrapText="1"/>
    </xf>
    <xf numFmtId="211" fontId="26" fillId="0" borderId="52" xfId="0" applyNumberFormat="1" applyFont="1" applyFill="1" applyBorder="1" applyAlignment="1">
      <alignment horizontal="center" vertical="center" wrapText="1"/>
    </xf>
    <xf numFmtId="0" fontId="19" fillId="0" borderId="73" xfId="0" applyNumberFormat="1" applyFont="1" applyFill="1" applyBorder="1" applyAlignment="1">
      <alignment horizontal="center" vertical="center" wrapText="1" readingOrder="1"/>
    </xf>
    <xf numFmtId="0" fontId="18" fillId="0" borderId="74" xfId="0" applyFont="1" applyFill="1" applyBorder="1" applyAlignment="1">
      <alignment horizontal="center" wrapText="1"/>
    </xf>
    <xf numFmtId="0" fontId="19" fillId="0" borderId="75" xfId="0" applyFont="1" applyFill="1" applyBorder="1" applyAlignment="1">
      <alignment horizontal="center" vertical="top" wrapText="1"/>
    </xf>
    <xf numFmtId="0" fontId="19" fillId="0" borderId="51" xfId="0" applyFont="1" applyFill="1" applyBorder="1" applyAlignment="1">
      <alignment horizontal="center" vertical="top" wrapText="1"/>
    </xf>
    <xf numFmtId="0" fontId="18" fillId="0" borderId="74" xfId="0" applyFont="1" applyFill="1" applyBorder="1" applyAlignment="1">
      <alignment horizontal="center" vertical="center" wrapText="1"/>
    </xf>
    <xf numFmtId="0" fontId="18" fillId="0" borderId="75"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0" xfId="0" applyFont="1" applyFill="1" applyBorder="1" applyAlignment="1">
      <alignment vertical="center" wrapText="1"/>
    </xf>
    <xf numFmtId="0" fontId="19" fillId="0" borderId="54" xfId="0" applyFont="1" applyFill="1" applyBorder="1" applyAlignment="1">
      <alignment horizontal="center" wrapText="1"/>
    </xf>
    <xf numFmtId="0" fontId="19" fillId="0" borderId="52" xfId="0" applyFont="1" applyFill="1" applyBorder="1" applyAlignment="1">
      <alignment horizontal="center" wrapText="1"/>
    </xf>
    <xf numFmtId="0" fontId="19" fillId="0" borderId="73" xfId="0" applyFont="1" applyFill="1" applyBorder="1" applyAlignment="1">
      <alignment horizontal="center" wrapText="1"/>
    </xf>
    <xf numFmtId="0" fontId="19" fillId="0" borderId="0" xfId="0" applyFont="1" applyFill="1" applyBorder="1" applyAlignment="1">
      <alignment vertical="center" wrapText="1"/>
    </xf>
    <xf numFmtId="0" fontId="19" fillId="0" borderId="76" xfId="0" applyFont="1" applyFill="1" applyBorder="1" applyAlignment="1">
      <alignment horizontal="center" vertical="center" wrapText="1"/>
    </xf>
    <xf numFmtId="49" fontId="19" fillId="0" borderId="77" xfId="0" applyNumberFormat="1" applyFont="1" applyFill="1" applyBorder="1" applyAlignment="1">
      <alignment horizontal="center" vertical="center" wrapText="1"/>
    </xf>
    <xf numFmtId="0" fontId="19" fillId="0" borderId="77" xfId="0" applyNumberFormat="1" applyFont="1" applyFill="1" applyBorder="1" applyAlignment="1">
      <alignment horizontal="center" vertical="center" wrapText="1"/>
    </xf>
    <xf numFmtId="0" fontId="19" fillId="0" borderId="70"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readingOrder="1"/>
    </xf>
    <xf numFmtId="217" fontId="19" fillId="0" borderId="15" xfId="0" applyNumberFormat="1" applyFont="1" applyFill="1" applyBorder="1" applyAlignment="1">
      <alignment horizontal="center" vertical="center"/>
    </xf>
    <xf numFmtId="217" fontId="19" fillId="0" borderId="16"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19" fillId="0" borderId="72" xfId="0" applyFont="1" applyFill="1" applyBorder="1" applyAlignment="1">
      <alignment horizontal="center" vertical="center"/>
    </xf>
    <xf numFmtId="49" fontId="19" fillId="0" borderId="23" xfId="0" applyNumberFormat="1" applyFont="1" applyFill="1" applyBorder="1" applyAlignment="1">
      <alignment horizontal="center" vertical="center"/>
    </xf>
    <xf numFmtId="49" fontId="19" fillId="0" borderId="63" xfId="0" applyNumberFormat="1" applyFont="1" applyFill="1" applyBorder="1" applyAlignment="1">
      <alignment horizontal="center" vertical="center"/>
    </xf>
    <xf numFmtId="49" fontId="19" fillId="0" borderId="78" xfId="0" applyNumberFormat="1" applyFont="1" applyFill="1" applyBorder="1" applyAlignment="1">
      <alignment horizontal="center" vertical="center"/>
    </xf>
    <xf numFmtId="0" fontId="19" fillId="0" borderId="42" xfId="0" applyNumberFormat="1" applyFont="1" applyFill="1" applyBorder="1" applyAlignment="1">
      <alignment horizontal="center" vertical="center" wrapText="1" readingOrder="1"/>
    </xf>
    <xf numFmtId="217" fontId="19" fillId="0" borderId="22" xfId="0" applyNumberFormat="1" applyFont="1" applyFill="1" applyBorder="1" applyAlignment="1">
      <alignment horizontal="center" vertical="center"/>
    </xf>
    <xf numFmtId="217" fontId="19" fillId="0" borderId="21" xfId="0" applyNumberFormat="1" applyFont="1" applyFill="1" applyBorder="1" applyAlignment="1">
      <alignment horizontal="center" vertical="center"/>
    </xf>
    <xf numFmtId="217" fontId="19" fillId="0" borderId="0" xfId="0" applyNumberFormat="1" applyFont="1" applyFill="1" applyBorder="1" applyAlignment="1">
      <alignment vertical="center"/>
    </xf>
    <xf numFmtId="0" fontId="18" fillId="0" borderId="72" xfId="0" applyFont="1" applyFill="1" applyBorder="1" applyAlignment="1">
      <alignment horizontal="center" vertical="center"/>
    </xf>
    <xf numFmtId="49" fontId="18" fillId="0" borderId="23" xfId="0" applyNumberFormat="1" applyFont="1" applyFill="1" applyBorder="1" applyAlignment="1">
      <alignment horizontal="center" vertical="center"/>
    </xf>
    <xf numFmtId="49" fontId="18" fillId="0" borderId="78" xfId="0" applyNumberFormat="1" applyFont="1" applyFill="1" applyBorder="1" applyAlignment="1">
      <alignment horizontal="center" vertical="center"/>
    </xf>
    <xf numFmtId="0" fontId="18" fillId="0" borderId="43" xfId="0" applyNumberFormat="1" applyFont="1" applyFill="1" applyBorder="1" applyAlignment="1">
      <alignment horizontal="center" vertical="center" wrapText="1" readingOrder="1"/>
    </xf>
    <xf numFmtId="217" fontId="18" fillId="0" borderId="26" xfId="0" applyNumberFormat="1" applyFont="1" applyFill="1" applyBorder="1" applyAlignment="1">
      <alignment horizontal="center" vertical="center"/>
    </xf>
    <xf numFmtId="217" fontId="18" fillId="0" borderId="25" xfId="0" applyNumberFormat="1" applyFont="1" applyFill="1" applyBorder="1" applyAlignment="1">
      <alignment horizontal="center" vertical="center"/>
    </xf>
    <xf numFmtId="0" fontId="18" fillId="0" borderId="39" xfId="0" applyFont="1" applyFill="1" applyBorder="1" applyAlignment="1">
      <alignment horizontal="center" vertical="center"/>
    </xf>
    <xf numFmtId="49" fontId="18" fillId="0" borderId="53" xfId="0" applyNumberFormat="1" applyFont="1" applyFill="1" applyBorder="1" applyAlignment="1">
      <alignment horizontal="center" vertical="center"/>
    </xf>
    <xf numFmtId="219" fontId="26" fillId="0" borderId="0" xfId="0" applyNumberFormat="1" applyFont="1" applyFill="1" applyBorder="1" applyAlignment="1">
      <alignment/>
    </xf>
    <xf numFmtId="0" fontId="26" fillId="0" borderId="0" xfId="0" applyFont="1" applyFill="1" applyBorder="1" applyAlignment="1">
      <alignment/>
    </xf>
    <xf numFmtId="0" fontId="18" fillId="0" borderId="79" xfId="0" applyFont="1" applyFill="1" applyBorder="1" applyAlignment="1">
      <alignment horizontal="center" vertical="center"/>
    </xf>
    <xf numFmtId="49" fontId="18" fillId="0" borderId="33" xfId="0" applyNumberFormat="1" applyFont="1" applyFill="1" applyBorder="1" applyAlignment="1">
      <alignment horizontal="center" vertical="center"/>
    </xf>
    <xf numFmtId="49" fontId="18" fillId="0" borderId="67" xfId="0" applyNumberFormat="1" applyFont="1" applyFill="1" applyBorder="1" applyAlignment="1">
      <alignment horizontal="center" vertical="center"/>
    </xf>
    <xf numFmtId="0" fontId="18" fillId="0" borderId="46" xfId="0" applyNumberFormat="1" applyFont="1" applyFill="1" applyBorder="1" applyAlignment="1">
      <alignment horizontal="center" vertical="center" wrapText="1" readingOrder="1"/>
    </xf>
    <xf numFmtId="217" fontId="18" fillId="0" borderId="47" xfId="0" applyNumberFormat="1" applyFont="1" applyFill="1" applyBorder="1" applyAlignment="1">
      <alignment horizontal="center" vertical="center"/>
    </xf>
    <xf numFmtId="217" fontId="18" fillId="0" borderId="48" xfId="0" applyNumberFormat="1" applyFont="1" applyFill="1" applyBorder="1" applyAlignment="1">
      <alignment horizontal="center" vertical="center"/>
    </xf>
    <xf numFmtId="0" fontId="18" fillId="0" borderId="53" xfId="0" applyNumberFormat="1" applyFont="1" applyFill="1" applyBorder="1" applyAlignment="1">
      <alignment horizontal="right" vertical="center" wrapText="1" readingOrder="1"/>
    </xf>
    <xf numFmtId="217" fontId="18" fillId="0" borderId="39" xfId="0" applyNumberFormat="1" applyFont="1" applyFill="1" applyBorder="1" applyAlignment="1">
      <alignment horizontal="center" vertical="center"/>
    </xf>
    <xf numFmtId="217" fontId="18" fillId="0" borderId="0" xfId="0" applyNumberFormat="1" applyFont="1" applyFill="1" applyBorder="1" applyAlignment="1">
      <alignment horizontal="center" vertical="center"/>
    </xf>
    <xf numFmtId="0" fontId="18" fillId="0" borderId="53" xfId="0" applyNumberFormat="1" applyFont="1" applyFill="1" applyBorder="1" applyAlignment="1">
      <alignment horizontal="center" vertical="center" wrapText="1" readingOrder="1"/>
    </xf>
    <xf numFmtId="0" fontId="18" fillId="0" borderId="42" xfId="0" applyNumberFormat="1" applyFont="1" applyFill="1" applyBorder="1" applyAlignment="1">
      <alignment horizontal="center" vertical="center" wrapText="1" readingOrder="1"/>
    </xf>
    <xf numFmtId="217" fontId="18" fillId="0" borderId="11" xfId="0" applyNumberFormat="1" applyFont="1" applyFill="1" applyBorder="1" applyAlignment="1">
      <alignment horizontal="center" vertical="center"/>
    </xf>
    <xf numFmtId="217" fontId="18" fillId="0" borderId="17" xfId="0" applyNumberFormat="1" applyFont="1" applyFill="1" applyBorder="1" applyAlignment="1">
      <alignment horizontal="center" vertical="center"/>
    </xf>
    <xf numFmtId="217" fontId="18" fillId="0" borderId="29" xfId="0" applyNumberFormat="1" applyFont="1" applyFill="1" applyBorder="1" applyAlignment="1">
      <alignment horizontal="center" vertical="center"/>
    </xf>
    <xf numFmtId="217" fontId="18" fillId="0" borderId="45" xfId="0" applyNumberFormat="1" applyFont="1" applyFill="1" applyBorder="1" applyAlignment="1">
      <alignment horizontal="center" vertical="center"/>
    </xf>
    <xf numFmtId="217" fontId="19" fillId="0" borderId="26" xfId="0" applyNumberFormat="1" applyFont="1" applyFill="1" applyBorder="1" applyAlignment="1">
      <alignment horizontal="center" vertical="center"/>
    </xf>
    <xf numFmtId="217" fontId="18" fillId="0" borderId="29" xfId="0" applyNumberFormat="1" applyFont="1" applyFill="1" applyBorder="1" applyAlignment="1" applyProtection="1">
      <alignment horizontal="center" vertical="center"/>
      <protection/>
    </xf>
    <xf numFmtId="217" fontId="18" fillId="0" borderId="47" xfId="0" applyNumberFormat="1" applyFont="1" applyFill="1" applyBorder="1" applyAlignment="1" applyProtection="1">
      <alignment horizontal="center" vertical="center"/>
      <protection/>
    </xf>
    <xf numFmtId="0" fontId="19" fillId="0" borderId="39" xfId="0" applyFont="1" applyFill="1" applyBorder="1" applyAlignment="1">
      <alignment horizontal="center" vertical="center"/>
    </xf>
    <xf numFmtId="49" fontId="19" fillId="0" borderId="18" xfId="0" applyNumberFormat="1" applyFont="1" applyFill="1" applyBorder="1" applyAlignment="1">
      <alignment horizontal="center" vertical="center"/>
    </xf>
    <xf numFmtId="49" fontId="19" fillId="0" borderId="53" xfId="0" applyNumberFormat="1" applyFont="1" applyFill="1" applyBorder="1" applyAlignment="1">
      <alignment horizontal="center" vertical="center"/>
    </xf>
    <xf numFmtId="217" fontId="19" fillId="0" borderId="25" xfId="0" applyNumberFormat="1" applyFont="1" applyFill="1" applyBorder="1" applyAlignment="1">
      <alignment horizontal="center" vertical="center"/>
    </xf>
    <xf numFmtId="217" fontId="18" fillId="0" borderId="22" xfId="0" applyNumberFormat="1" applyFont="1" applyFill="1" applyBorder="1" applyAlignment="1">
      <alignment horizontal="center" vertical="center"/>
    </xf>
    <xf numFmtId="217" fontId="18" fillId="0" borderId="21"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0" fontId="19" fillId="0" borderId="43" xfId="0" applyNumberFormat="1" applyFont="1" applyFill="1" applyBorder="1" applyAlignment="1">
      <alignment horizontal="center" vertical="center" wrapText="1" readingOrder="1"/>
    </xf>
    <xf numFmtId="49" fontId="18" fillId="0" borderId="27" xfId="0" applyNumberFormat="1" applyFont="1" applyFill="1" applyBorder="1" applyAlignment="1">
      <alignment horizontal="center" vertical="center"/>
    </xf>
    <xf numFmtId="0" fontId="18" fillId="0" borderId="43" xfId="0" applyNumberFormat="1" applyFont="1" applyFill="1" applyBorder="1" applyAlignment="1">
      <alignment horizontal="right" vertical="center" wrapText="1" readingOrder="1"/>
    </xf>
    <xf numFmtId="221" fontId="18" fillId="0" borderId="29" xfId="0" applyNumberFormat="1" applyFont="1" applyFill="1" applyBorder="1" applyAlignment="1">
      <alignment horizontal="center" vertical="center"/>
    </xf>
    <xf numFmtId="217" fontId="18" fillId="0" borderId="13" xfId="0" applyNumberFormat="1" applyFont="1" applyFill="1" applyBorder="1" applyAlignment="1">
      <alignment horizontal="center" vertical="center"/>
    </xf>
    <xf numFmtId="217" fontId="18" fillId="0" borderId="15" xfId="0" applyNumberFormat="1" applyFont="1" applyFill="1" applyBorder="1" applyAlignment="1">
      <alignment horizontal="center" vertical="center"/>
    </xf>
    <xf numFmtId="217" fontId="18" fillId="0" borderId="58" xfId="0" applyNumberFormat="1" applyFont="1" applyFill="1" applyBorder="1" applyAlignment="1">
      <alignment horizontal="center" vertical="center"/>
    </xf>
    <xf numFmtId="221" fontId="18" fillId="0" borderId="45" xfId="0" applyNumberFormat="1" applyFont="1" applyFill="1" applyBorder="1" applyAlignment="1">
      <alignment horizontal="center" vertical="center"/>
    </xf>
    <xf numFmtId="0" fontId="18" fillId="0" borderId="43" xfId="0" applyNumberFormat="1" applyFont="1" applyFill="1" applyBorder="1" applyAlignment="1">
      <alignment vertical="center" wrapText="1" readingOrder="1"/>
    </xf>
    <xf numFmtId="217" fontId="19" fillId="0" borderId="29" xfId="0" applyNumberFormat="1" applyFont="1" applyFill="1" applyBorder="1" applyAlignment="1">
      <alignment horizontal="center" vertical="center"/>
    </xf>
    <xf numFmtId="0" fontId="18" fillId="0" borderId="43" xfId="0" applyFont="1" applyFill="1" applyBorder="1" applyAlignment="1">
      <alignment horizontal="center" vertical="center" wrapText="1"/>
    </xf>
    <xf numFmtId="217" fontId="18" fillId="0" borderId="16" xfId="0" applyNumberFormat="1" applyFont="1" applyFill="1" applyBorder="1" applyAlignment="1">
      <alignment horizontal="center" vertical="center"/>
    </xf>
    <xf numFmtId="217" fontId="18" fillId="0" borderId="44" xfId="0" applyNumberFormat="1" applyFont="1" applyFill="1" applyBorder="1" applyAlignment="1">
      <alignment horizontal="center" vertical="center"/>
    </xf>
    <xf numFmtId="0" fontId="19" fillId="0" borderId="53" xfId="0" applyNumberFormat="1" applyFont="1" applyFill="1" applyBorder="1" applyAlignment="1">
      <alignment horizontal="center" vertical="center" wrapText="1" readingOrder="1"/>
    </xf>
    <xf numFmtId="0" fontId="18" fillId="0" borderId="30" xfId="0" applyFont="1" applyFill="1" applyBorder="1" applyAlignment="1">
      <alignment horizontal="center" vertical="center"/>
    </xf>
    <xf numFmtId="0" fontId="18" fillId="0" borderId="25" xfId="0" applyNumberFormat="1" applyFont="1" applyFill="1" applyBorder="1" applyAlignment="1">
      <alignment horizontal="center" vertical="center" wrapText="1" readingOrder="1"/>
    </xf>
    <xf numFmtId="0" fontId="19" fillId="0" borderId="79" xfId="0" applyFont="1" applyFill="1" applyBorder="1" applyAlignment="1">
      <alignment horizontal="center" vertical="center"/>
    </xf>
    <xf numFmtId="0" fontId="19" fillId="0" borderId="43"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0" xfId="0" applyFont="1" applyFill="1" applyBorder="1" applyAlignment="1">
      <alignment horizontal="left" vertical="top" wrapText="1"/>
    </xf>
    <xf numFmtId="217" fontId="18" fillId="0" borderId="0" xfId="0" applyNumberFormat="1" applyFont="1" applyFill="1" applyAlignment="1">
      <alignment horizontal="left" vertical="center" wrapText="1"/>
    </xf>
    <xf numFmtId="217" fontId="18" fillId="0" borderId="0" xfId="0" applyNumberFormat="1" applyFont="1" applyFill="1" applyAlignment="1">
      <alignment horizontal="left"/>
    </xf>
    <xf numFmtId="49" fontId="18" fillId="0" borderId="0" xfId="0" applyNumberFormat="1" applyFont="1" applyFill="1" applyAlignment="1">
      <alignment wrapText="1"/>
    </xf>
    <xf numFmtId="0" fontId="18" fillId="0"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xf>
    <xf numFmtId="49" fontId="19" fillId="33" borderId="0" xfId="0" applyNumberFormat="1" applyFont="1" applyFill="1" applyAlignment="1">
      <alignment horizontal="center"/>
    </xf>
    <xf numFmtId="0" fontId="19" fillId="33" borderId="0" xfId="0" applyFont="1" applyFill="1" applyAlignment="1">
      <alignment horizontal="center" wrapText="1"/>
    </xf>
    <xf numFmtId="0" fontId="18" fillId="0" borderId="0" xfId="0" applyFont="1" applyFill="1" applyAlignment="1">
      <alignment horizontal="right" vertical="center"/>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58" xfId="0" applyFont="1" applyFill="1" applyBorder="1" applyAlignment="1">
      <alignment horizontal="center" wrapText="1"/>
    </xf>
    <xf numFmtId="0" fontId="19" fillId="0" borderId="32"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50" xfId="0"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8" fillId="0" borderId="4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40" xfId="0" applyFont="1" applyFill="1" applyBorder="1" applyAlignment="1">
      <alignment horizontal="center" vertical="center" wrapText="1"/>
    </xf>
    <xf numFmtId="0" fontId="18" fillId="0" borderId="27" xfId="0" applyFont="1" applyFill="1" applyBorder="1" applyAlignment="1">
      <alignment horizontal="center" vertical="center"/>
    </xf>
    <xf numFmtId="0" fontId="19" fillId="0" borderId="18" xfId="0" applyFont="1" applyFill="1" applyBorder="1" applyAlignment="1">
      <alignment horizontal="center" vertical="top" wrapText="1"/>
    </xf>
    <xf numFmtId="49" fontId="19" fillId="0" borderId="53" xfId="0" applyNumberFormat="1" applyFont="1" applyFill="1" applyBorder="1" applyAlignment="1">
      <alignment horizontal="center"/>
    </xf>
    <xf numFmtId="217" fontId="19" fillId="0" borderId="43" xfId="0" applyNumberFormat="1" applyFont="1" applyFill="1" applyBorder="1" applyAlignment="1">
      <alignment horizontal="center" vertical="center"/>
    </xf>
    <xf numFmtId="217" fontId="19" fillId="0" borderId="40" xfId="0" applyNumberFormat="1" applyFont="1" applyFill="1" applyBorder="1" applyAlignment="1">
      <alignment horizontal="center" vertical="center"/>
    </xf>
    <xf numFmtId="217" fontId="19" fillId="0" borderId="27" xfId="0" applyNumberFormat="1" applyFont="1" applyFill="1" applyBorder="1" applyAlignment="1">
      <alignment horizontal="center" vertical="center"/>
    </xf>
    <xf numFmtId="0" fontId="18" fillId="0" borderId="18" xfId="0" applyFont="1" applyFill="1" applyBorder="1" applyAlignment="1">
      <alignment horizontal="left" vertical="top" wrapText="1"/>
    </xf>
    <xf numFmtId="217" fontId="18" fillId="0" borderId="43" xfId="0" applyNumberFormat="1" applyFont="1" applyFill="1" applyBorder="1" applyAlignment="1">
      <alignment horizontal="center" vertical="center"/>
    </xf>
    <xf numFmtId="217" fontId="18" fillId="0" borderId="40" xfId="0" applyNumberFormat="1" applyFont="1" applyFill="1" applyBorder="1" applyAlignment="1">
      <alignment horizontal="center" vertical="center"/>
    </xf>
    <xf numFmtId="217" fontId="18" fillId="0" borderId="27" xfId="0" applyNumberFormat="1" applyFont="1" applyFill="1" applyBorder="1" applyAlignment="1">
      <alignment horizontal="center" vertical="center"/>
    </xf>
    <xf numFmtId="217" fontId="18" fillId="0" borderId="0" xfId="0" applyNumberFormat="1" applyFont="1" applyFill="1" applyBorder="1" applyAlignment="1">
      <alignment vertical="center"/>
    </xf>
    <xf numFmtId="0" fontId="19" fillId="0" borderId="18" xfId="0" applyFont="1" applyFill="1" applyBorder="1" applyAlignment="1">
      <alignment horizontal="center" vertical="center" wrapText="1"/>
    </xf>
    <xf numFmtId="49" fontId="18" fillId="0" borderId="53" xfId="0" applyNumberFormat="1" applyFont="1" applyFill="1" applyBorder="1" applyAlignment="1">
      <alignment horizontal="center" vertical="center" wrapText="1"/>
    </xf>
    <xf numFmtId="0" fontId="26" fillId="0" borderId="18" xfId="0" applyFont="1" applyFill="1" applyBorder="1" applyAlignment="1">
      <alignment horizontal="left" vertical="center" wrapText="1"/>
    </xf>
    <xf numFmtId="217" fontId="18" fillId="0" borderId="0" xfId="0" applyNumberFormat="1" applyFont="1" applyAlignment="1">
      <alignment/>
    </xf>
    <xf numFmtId="49" fontId="19" fillId="0" borderId="18" xfId="0" applyNumberFormat="1" applyFont="1" applyFill="1" applyBorder="1" applyAlignment="1">
      <alignment vertical="top" wrapText="1"/>
    </xf>
    <xf numFmtId="49" fontId="19" fillId="0" borderId="53" xfId="0" applyNumberFormat="1" applyFont="1" applyFill="1" applyBorder="1" applyAlignment="1">
      <alignment horizontal="center" vertical="center" wrapText="1"/>
    </xf>
    <xf numFmtId="0" fontId="19" fillId="0" borderId="0" xfId="0" applyFont="1" applyFill="1" applyBorder="1" applyAlignment="1">
      <alignment horizontal="center" wrapText="1"/>
    </xf>
    <xf numFmtId="49" fontId="26" fillId="0" borderId="18" xfId="0" applyNumberFormat="1" applyFont="1" applyFill="1" applyBorder="1" applyAlignment="1">
      <alignment vertical="top" wrapText="1"/>
    </xf>
    <xf numFmtId="0" fontId="19" fillId="0" borderId="18" xfId="0" applyFont="1" applyFill="1" applyBorder="1" applyAlignment="1">
      <alignment vertical="top" wrapText="1"/>
    </xf>
    <xf numFmtId="0" fontId="19" fillId="0" borderId="53" xfId="0" applyFont="1" applyFill="1" applyBorder="1" applyAlignment="1">
      <alignment horizontal="center" vertical="center" wrapText="1"/>
    </xf>
    <xf numFmtId="221" fontId="18" fillId="0" borderId="43" xfId="0" applyNumberFormat="1" applyFont="1" applyFill="1" applyBorder="1" applyAlignment="1">
      <alignment horizontal="center" vertical="center"/>
    </xf>
    <xf numFmtId="221" fontId="18" fillId="0" borderId="26" xfId="0" applyNumberFormat="1" applyFont="1" applyFill="1" applyBorder="1" applyAlignment="1">
      <alignment horizontal="center" vertical="center"/>
    </xf>
    <xf numFmtId="49" fontId="19" fillId="0" borderId="18" xfId="0" applyNumberFormat="1" applyFont="1" applyFill="1" applyBorder="1" applyAlignment="1">
      <alignment vertical="center" wrapText="1"/>
    </xf>
    <xf numFmtId="49" fontId="26" fillId="0" borderId="18" xfId="0" applyNumberFormat="1" applyFont="1" applyFill="1" applyBorder="1" applyAlignment="1">
      <alignment vertical="center" wrapText="1"/>
    </xf>
    <xf numFmtId="49" fontId="18" fillId="0" borderId="18" xfId="0" applyNumberFormat="1" applyFont="1" applyFill="1" applyBorder="1" applyAlignment="1">
      <alignment vertical="top" wrapText="1"/>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18" xfId="0" applyFont="1" applyBorder="1" applyAlignment="1">
      <alignment horizontal="center" vertical="center"/>
    </xf>
    <xf numFmtId="0" fontId="18" fillId="0" borderId="32" xfId="0" applyFont="1" applyBorder="1" applyAlignment="1">
      <alignment horizontal="center" vertical="center"/>
    </xf>
    <xf numFmtId="217" fontId="18" fillId="0" borderId="32" xfId="0" applyNumberFormat="1" applyFont="1" applyBorder="1" applyAlignment="1">
      <alignment horizontal="center" vertical="center"/>
    </xf>
    <xf numFmtId="217" fontId="18" fillId="0" borderId="27" xfId="0" applyNumberFormat="1" applyFont="1" applyBorder="1" applyAlignment="1">
      <alignment horizontal="center" vertical="center"/>
    </xf>
    <xf numFmtId="217" fontId="18" fillId="0" borderId="18" xfId="0" applyNumberFormat="1" applyFont="1" applyBorder="1" applyAlignment="1">
      <alignment horizontal="center" vertical="center"/>
    </xf>
    <xf numFmtId="0" fontId="18" fillId="0" borderId="18" xfId="0" applyFont="1" applyFill="1" applyBorder="1" applyAlignment="1">
      <alignment wrapText="1"/>
    </xf>
    <xf numFmtId="0" fontId="26" fillId="0" borderId="18" xfId="0" applyFont="1" applyFill="1" applyBorder="1" applyAlignment="1">
      <alignment horizontal="left" vertical="top" wrapText="1"/>
    </xf>
    <xf numFmtId="49" fontId="48" fillId="0" borderId="18" xfId="0" applyNumberFormat="1" applyFont="1" applyFill="1" applyBorder="1" applyAlignment="1">
      <alignment vertical="top" wrapText="1"/>
    </xf>
    <xf numFmtId="49" fontId="19" fillId="0" borderId="18" xfId="0" applyNumberFormat="1" applyFont="1" applyFill="1" applyBorder="1" applyAlignment="1">
      <alignment horizontal="center" vertical="center" wrapText="1"/>
    </xf>
    <xf numFmtId="0" fontId="18" fillId="0" borderId="0" xfId="0" applyFont="1" applyAlignment="1">
      <alignment horizontal="center" vertical="center"/>
    </xf>
    <xf numFmtId="49" fontId="19" fillId="0" borderId="53" xfId="0" applyNumberFormat="1" applyFont="1" applyFill="1" applyBorder="1" applyAlignment="1">
      <alignment horizontal="center" vertical="top" wrapText="1"/>
    </xf>
    <xf numFmtId="217" fontId="18" fillId="0" borderId="27" xfId="0" applyNumberFormat="1" applyFont="1" applyFill="1" applyBorder="1" applyAlignment="1" applyProtection="1">
      <alignment horizontal="center" vertical="center"/>
      <protection/>
    </xf>
    <xf numFmtId="221" fontId="18" fillId="0" borderId="40" xfId="0" applyNumberFormat="1" applyFont="1" applyFill="1" applyBorder="1" applyAlignment="1">
      <alignment horizontal="center" vertical="center"/>
    </xf>
    <xf numFmtId="49" fontId="18" fillId="0" borderId="18" xfId="0" applyNumberFormat="1" applyFont="1" applyFill="1" applyBorder="1" applyAlignment="1">
      <alignment wrapText="1"/>
    </xf>
    <xf numFmtId="4" fontId="18" fillId="0" borderId="40" xfId="0" applyNumberFormat="1" applyFont="1" applyFill="1" applyBorder="1" applyAlignment="1">
      <alignment horizontal="center" vertical="center"/>
    </xf>
    <xf numFmtId="0" fontId="19" fillId="0" borderId="18" xfId="0" applyFont="1" applyFill="1" applyBorder="1" applyAlignment="1">
      <alignment horizontal="left" vertical="top" wrapText="1"/>
    </xf>
    <xf numFmtId="49" fontId="18" fillId="0" borderId="18" xfId="0" applyNumberFormat="1" applyFont="1" applyFill="1" applyBorder="1" applyAlignment="1">
      <alignment horizontal="center" wrapText="1"/>
    </xf>
    <xf numFmtId="49" fontId="19" fillId="0" borderId="18" xfId="0" applyNumberFormat="1" applyFont="1" applyFill="1" applyBorder="1" applyAlignment="1">
      <alignment wrapText="1"/>
    </xf>
    <xf numFmtId="49" fontId="18" fillId="0" borderId="53" xfId="0" applyNumberFormat="1" applyFont="1" applyFill="1" applyBorder="1" applyAlignment="1">
      <alignment horizontal="center" wrapText="1"/>
    </xf>
    <xf numFmtId="49" fontId="18" fillId="0" borderId="18" xfId="0" applyNumberFormat="1" applyFont="1" applyFill="1" applyBorder="1" applyAlignment="1">
      <alignment horizontal="center" vertical="top" wrapText="1"/>
    </xf>
    <xf numFmtId="49" fontId="26" fillId="0" borderId="18" xfId="0" applyNumberFormat="1" applyFont="1" applyFill="1" applyBorder="1" applyAlignment="1">
      <alignment wrapText="1"/>
    </xf>
    <xf numFmtId="49" fontId="18" fillId="0" borderId="53" xfId="0" applyNumberFormat="1" applyFont="1" applyFill="1" applyBorder="1" applyAlignment="1">
      <alignment horizontal="center" vertical="top" wrapText="1"/>
    </xf>
    <xf numFmtId="217" fontId="26" fillId="0" borderId="40" xfId="0" applyNumberFormat="1" applyFont="1" applyFill="1" applyBorder="1" applyAlignment="1">
      <alignment horizontal="center" vertical="center"/>
    </xf>
    <xf numFmtId="217" fontId="26" fillId="0" borderId="27" xfId="0" applyNumberFormat="1" applyFont="1" applyFill="1" applyBorder="1" applyAlignment="1">
      <alignment horizontal="center" vertical="center"/>
    </xf>
    <xf numFmtId="217" fontId="26" fillId="0" borderId="18" xfId="0" applyNumberFormat="1" applyFont="1" applyFill="1" applyBorder="1" applyAlignment="1">
      <alignment horizontal="center" vertical="center"/>
    </xf>
    <xf numFmtId="0" fontId="26" fillId="0" borderId="0" xfId="0" applyFont="1" applyAlignment="1">
      <alignment/>
    </xf>
    <xf numFmtId="49" fontId="18" fillId="0" borderId="18"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left_arm10_BordWW_90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18"/>
  <sheetViews>
    <sheetView zoomScalePageLayoutView="0" workbookViewId="0" topLeftCell="A1">
      <selection activeCell="L15" sqref="L15"/>
    </sheetView>
  </sheetViews>
  <sheetFormatPr defaultColWidth="9.140625" defaultRowHeight="12.75"/>
  <cols>
    <col min="1" max="16384" width="9.140625" style="40" customWidth="1"/>
  </cols>
  <sheetData>
    <row r="2" spans="1:8" ht="20.25">
      <c r="A2" s="185" t="s">
        <v>775</v>
      </c>
      <c r="B2" s="185"/>
      <c r="C2" s="185"/>
      <c r="D2" s="185"/>
      <c r="E2" s="185"/>
      <c r="F2" s="185"/>
      <c r="G2" s="185"/>
      <c r="H2" s="185"/>
    </row>
    <row r="3" spans="1:5" ht="16.5">
      <c r="A3" s="188" t="s">
        <v>225</v>
      </c>
      <c r="B3" s="188"/>
      <c r="C3" s="188"/>
      <c r="D3" s="188"/>
      <c r="E3" s="188"/>
    </row>
    <row r="4" spans="1:9" ht="20.25">
      <c r="A4" s="185" t="s">
        <v>776</v>
      </c>
      <c r="B4" s="185"/>
      <c r="C4" s="185"/>
      <c r="D4" s="185"/>
      <c r="E4" s="185"/>
      <c r="F4" s="185"/>
      <c r="G4" s="185"/>
      <c r="H4" s="185"/>
      <c r="I4" s="185"/>
    </row>
    <row r="5" spans="1:6" ht="16.5">
      <c r="A5" s="187" t="s">
        <v>226</v>
      </c>
      <c r="B5" s="189"/>
      <c r="C5" s="189"/>
      <c r="D5" s="189"/>
      <c r="E5" s="189"/>
      <c r="F5" s="189"/>
    </row>
    <row r="6" ht="16.5">
      <c r="A6" s="41"/>
    </row>
    <row r="7" spans="1:8" ht="22.5">
      <c r="A7" s="190" t="s">
        <v>777</v>
      </c>
      <c r="B7" s="190"/>
      <c r="C7" s="190"/>
      <c r="D7" s="190"/>
      <c r="E7" s="190"/>
      <c r="F7" s="190"/>
      <c r="G7" s="190"/>
      <c r="H7" s="190"/>
    </row>
    <row r="8" spans="1:8" ht="20.25">
      <c r="A8" s="42"/>
      <c r="B8" s="42"/>
      <c r="C8" s="42"/>
      <c r="D8" s="42"/>
      <c r="E8" s="42"/>
      <c r="F8" s="42"/>
      <c r="G8" s="42"/>
      <c r="H8" s="42"/>
    </row>
    <row r="9" spans="1:9" ht="20.25">
      <c r="A9" s="186" t="s">
        <v>778</v>
      </c>
      <c r="B9" s="186"/>
      <c r="C9" s="186"/>
      <c r="D9" s="186"/>
      <c r="E9" s="186"/>
      <c r="F9" s="186"/>
      <c r="G9" s="186"/>
      <c r="H9" s="186"/>
      <c r="I9" s="186"/>
    </row>
    <row r="10" spans="1:9" ht="16.5">
      <c r="A10" s="187" t="s">
        <v>227</v>
      </c>
      <c r="B10" s="187"/>
      <c r="C10" s="187"/>
      <c r="D10" s="187"/>
      <c r="E10" s="187"/>
      <c r="F10" s="187"/>
      <c r="G10" s="187"/>
      <c r="H10" s="187"/>
      <c r="I10" s="187"/>
    </row>
    <row r="12" spans="1:10" ht="17.25">
      <c r="A12" s="191" t="s">
        <v>787</v>
      </c>
      <c r="B12" s="191"/>
      <c r="C12" s="191"/>
      <c r="D12" s="191"/>
      <c r="E12" s="191"/>
      <c r="F12" s="191"/>
      <c r="G12" s="191"/>
      <c r="H12" s="191"/>
      <c r="I12" s="191"/>
      <c r="J12" s="43"/>
    </row>
    <row r="13" spans="1:7" ht="16.5">
      <c r="A13" s="187" t="s">
        <v>228</v>
      </c>
      <c r="B13" s="187"/>
      <c r="C13" s="187"/>
      <c r="D13" s="187"/>
      <c r="E13" s="187"/>
      <c r="F13" s="187"/>
      <c r="G13" s="187"/>
    </row>
    <row r="14" spans="1:7" ht="16.5">
      <c r="A14" s="44"/>
      <c r="B14" s="44"/>
      <c r="C14" s="44"/>
      <c r="D14" s="44"/>
      <c r="E14" s="44"/>
      <c r="F14" s="44"/>
      <c r="G14" s="44"/>
    </row>
    <row r="15" spans="1:7" ht="16.5">
      <c r="A15" s="44"/>
      <c r="B15" s="44"/>
      <c r="C15" s="44"/>
      <c r="D15" s="44"/>
      <c r="E15" s="44"/>
      <c r="F15" s="44"/>
      <c r="G15" s="44"/>
    </row>
    <row r="17" spans="1:9" ht="20.25">
      <c r="A17" s="186" t="s">
        <v>779</v>
      </c>
      <c r="B17" s="186"/>
      <c r="C17" s="186"/>
      <c r="D17" s="186"/>
      <c r="E17" s="186"/>
      <c r="F17" s="186"/>
      <c r="G17" s="186"/>
      <c r="H17" s="186"/>
      <c r="I17" s="186"/>
    </row>
    <row r="18" spans="1:9" ht="16.5">
      <c r="A18" s="187" t="s">
        <v>229</v>
      </c>
      <c r="B18" s="187"/>
      <c r="C18" s="187"/>
      <c r="D18" s="187"/>
      <c r="E18" s="187"/>
      <c r="F18" s="187"/>
      <c r="G18" s="187"/>
      <c r="H18" s="187"/>
      <c r="I18" s="187"/>
    </row>
  </sheetData>
  <sheetProtection/>
  <mergeCells count="11">
    <mergeCell ref="A12:I12"/>
    <mergeCell ref="A4:I4"/>
    <mergeCell ref="A9:I9"/>
    <mergeCell ref="A17:I17"/>
    <mergeCell ref="A18:I18"/>
    <mergeCell ref="A2:H2"/>
    <mergeCell ref="A3:E3"/>
    <mergeCell ref="A5:F5"/>
    <mergeCell ref="A7:H7"/>
    <mergeCell ref="A10:I10"/>
    <mergeCell ref="A13:G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51"/>
  <sheetViews>
    <sheetView zoomScalePageLayoutView="0" workbookViewId="0" topLeftCell="A109">
      <selection activeCell="G59" sqref="G59"/>
    </sheetView>
  </sheetViews>
  <sheetFormatPr defaultColWidth="9.140625" defaultRowHeight="12.75"/>
  <cols>
    <col min="1" max="1" width="7.7109375" style="257" bestFit="1" customWidth="1"/>
    <col min="2" max="2" width="42.421875" style="319" customWidth="1"/>
    <col min="3" max="3" width="8.7109375" style="257" customWidth="1"/>
    <col min="4" max="4" width="13.8515625" style="237" customWidth="1"/>
    <col min="5" max="5" width="14.140625" style="296" customWidth="1"/>
    <col min="6" max="6" width="12.140625" style="296" customWidth="1"/>
    <col min="7" max="7" width="10.8515625" style="237" customWidth="1"/>
    <col min="8" max="8" width="10.421875" style="296" customWidth="1"/>
    <col min="9" max="9" width="11.28125" style="296" customWidth="1"/>
    <col min="10" max="10" width="11.140625" style="237" customWidth="1"/>
    <col min="11" max="11" width="14.140625" style="296" customWidth="1"/>
    <col min="12" max="12" width="14.140625" style="237" customWidth="1"/>
    <col min="13" max="13" width="9.57421875" style="238" bestFit="1" customWidth="1"/>
    <col min="14" max="16384" width="9.140625" style="238" customWidth="1"/>
  </cols>
  <sheetData>
    <row r="1" spans="5:6" s="226" customFormat="1" ht="12" customHeight="1">
      <c r="E1" s="227" t="s">
        <v>771</v>
      </c>
      <c r="F1" s="227"/>
    </row>
    <row r="2" s="226" customFormat="1" ht="24.75" customHeight="1">
      <c r="D2" s="226" t="s">
        <v>772</v>
      </c>
    </row>
    <row r="3" spans="9:10" s="226" customFormat="1" ht="0.75" customHeight="1" thickBot="1">
      <c r="I3" s="228" t="s">
        <v>773</v>
      </c>
      <c r="J3" s="228"/>
    </row>
    <row r="4" spans="1:11" ht="13.5" customHeight="1" thickBot="1">
      <c r="A4" s="229" t="s">
        <v>768</v>
      </c>
      <c r="B4" s="229" t="s">
        <v>769</v>
      </c>
      <c r="C4" s="229" t="s">
        <v>770</v>
      </c>
      <c r="D4" s="230" t="s">
        <v>347</v>
      </c>
      <c r="E4" s="231"/>
      <c r="F4" s="232"/>
      <c r="G4" s="233" t="s">
        <v>352</v>
      </c>
      <c r="H4" s="234"/>
      <c r="I4" s="234"/>
      <c r="J4" s="235"/>
      <c r="K4" s="236"/>
    </row>
    <row r="5" spans="1:11" ht="12.75" customHeight="1">
      <c r="A5" s="239"/>
      <c r="B5" s="239"/>
      <c r="C5" s="239"/>
      <c r="D5" s="240" t="s">
        <v>348</v>
      </c>
      <c r="E5" s="241" t="s">
        <v>285</v>
      </c>
      <c r="F5" s="242"/>
      <c r="G5" s="243" t="s">
        <v>354</v>
      </c>
      <c r="H5" s="244"/>
      <c r="I5" s="244"/>
      <c r="J5" s="245"/>
      <c r="K5" s="236"/>
    </row>
    <row r="6" spans="1:11" ht="13.5" thickBot="1">
      <c r="A6" s="246"/>
      <c r="B6" s="246"/>
      <c r="C6" s="246"/>
      <c r="D6" s="247"/>
      <c r="E6" s="248" t="s">
        <v>350</v>
      </c>
      <c r="F6" s="249" t="s">
        <v>351</v>
      </c>
      <c r="G6" s="250">
        <v>1</v>
      </c>
      <c r="H6" s="250">
        <v>2</v>
      </c>
      <c r="I6" s="250">
        <v>3</v>
      </c>
      <c r="J6" s="250">
        <v>4</v>
      </c>
      <c r="K6" s="251"/>
    </row>
    <row r="7" spans="1:13" s="257" customFormat="1" ht="12.75">
      <c r="A7" s="252">
        <v>1</v>
      </c>
      <c r="B7" s="253">
        <v>2</v>
      </c>
      <c r="C7" s="254">
        <v>3</v>
      </c>
      <c r="D7" s="254">
        <v>4</v>
      </c>
      <c r="E7" s="254">
        <v>5</v>
      </c>
      <c r="F7" s="253">
        <v>6</v>
      </c>
      <c r="G7" s="254">
        <v>7</v>
      </c>
      <c r="H7" s="254">
        <v>8</v>
      </c>
      <c r="I7" s="253">
        <v>9</v>
      </c>
      <c r="J7" s="255"/>
      <c r="K7" s="251"/>
      <c r="L7" s="237"/>
      <c r="M7" s="256">
        <v>1841495.4</v>
      </c>
    </row>
    <row r="8" spans="1:12" s="226" customFormat="1" ht="36" customHeight="1">
      <c r="A8" s="258" t="s">
        <v>105</v>
      </c>
      <c r="B8" s="259" t="s">
        <v>717</v>
      </c>
      <c r="C8" s="260"/>
      <c r="D8" s="255">
        <f aca="true" t="shared" si="0" ref="D8:J8">SUM(D9,D45,D64)</f>
        <v>2026818.787</v>
      </c>
      <c r="E8" s="255">
        <f t="shared" si="0"/>
        <v>1843401.9869999997</v>
      </c>
      <c r="F8" s="255">
        <f t="shared" si="0"/>
        <v>183416.8</v>
      </c>
      <c r="G8" s="255">
        <f t="shared" si="0"/>
        <v>0</v>
      </c>
      <c r="H8" s="255">
        <f t="shared" si="0"/>
        <v>0</v>
      </c>
      <c r="I8" s="255">
        <f t="shared" si="0"/>
        <v>0</v>
      </c>
      <c r="J8" s="255">
        <f t="shared" si="0"/>
        <v>0</v>
      </c>
      <c r="K8" s="251"/>
      <c r="L8" s="237"/>
    </row>
    <row r="9" spans="1:12" s="264" customFormat="1" ht="42" customHeight="1">
      <c r="A9" s="258" t="s">
        <v>106</v>
      </c>
      <c r="B9" s="261" t="s">
        <v>718</v>
      </c>
      <c r="C9" s="262">
        <v>7100</v>
      </c>
      <c r="D9" s="255">
        <f>SUM(D10,D14,D16,D36,D39)</f>
        <v>351089.4</v>
      </c>
      <c r="E9" s="255">
        <f>SUM(E10,E14,E16,E36,E39)</f>
        <v>351089.4</v>
      </c>
      <c r="F9" s="263" t="s">
        <v>109</v>
      </c>
      <c r="G9" s="255">
        <f>SUM(G10,G14,G16,G36,G39)</f>
        <v>0</v>
      </c>
      <c r="H9" s="255">
        <f>SUM(H10,H14,H16,H36,H39)</f>
        <v>0</v>
      </c>
      <c r="I9" s="255">
        <f>SUM(I10,I14,I16,I36,I39)</f>
        <v>0</v>
      </c>
      <c r="J9" s="255">
        <f>SUM(J10,J14,J16,J36,J39)</f>
        <v>0</v>
      </c>
      <c r="K9" s="251"/>
      <c r="L9" s="237"/>
    </row>
    <row r="10" spans="1:12" s="264" customFormat="1" ht="41.25" customHeight="1">
      <c r="A10" s="258" t="s">
        <v>193</v>
      </c>
      <c r="B10" s="265" t="s">
        <v>774</v>
      </c>
      <c r="C10" s="266">
        <v>7131</v>
      </c>
      <c r="D10" s="267">
        <f>SUM(D11:D13)</f>
        <v>94182</v>
      </c>
      <c r="E10" s="267">
        <f>SUM(E11:E13)</f>
        <v>94182</v>
      </c>
      <c r="F10" s="263" t="s">
        <v>109</v>
      </c>
      <c r="G10" s="267">
        <f>SUM(G11:G13)</f>
        <v>0</v>
      </c>
      <c r="H10" s="267">
        <f>SUM(H11:H13)</f>
        <v>0</v>
      </c>
      <c r="I10" s="267">
        <f>SUM(I11:I13)</f>
        <v>0</v>
      </c>
      <c r="J10" s="267">
        <f>SUM(J11:J13)</f>
        <v>0</v>
      </c>
      <c r="K10" s="251"/>
      <c r="L10" s="237"/>
    </row>
    <row r="11" spans="1:11" ht="40.5" customHeight="1">
      <c r="A11" s="268" t="s">
        <v>121</v>
      </c>
      <c r="B11" s="269" t="s">
        <v>284</v>
      </c>
      <c r="C11" s="166"/>
      <c r="D11" s="270">
        <f>SUM(E11:F11)</f>
        <v>500</v>
      </c>
      <c r="E11" s="270">
        <v>500</v>
      </c>
      <c r="F11" s="270" t="s">
        <v>109</v>
      </c>
      <c r="G11" s="270">
        <v>0</v>
      </c>
      <c r="H11" s="270">
        <v>0</v>
      </c>
      <c r="I11" s="270">
        <v>0</v>
      </c>
      <c r="J11" s="270">
        <v>0</v>
      </c>
      <c r="K11" s="271"/>
    </row>
    <row r="12" spans="1:11" ht="32.25" customHeight="1">
      <c r="A12" s="272">
        <v>1112</v>
      </c>
      <c r="B12" s="269" t="s">
        <v>719</v>
      </c>
      <c r="C12" s="166"/>
      <c r="D12" s="270">
        <f>SUM(E12:F12)</f>
        <v>500</v>
      </c>
      <c r="E12" s="270">
        <v>500</v>
      </c>
      <c r="F12" s="270" t="s">
        <v>109</v>
      </c>
      <c r="G12" s="270">
        <v>0</v>
      </c>
      <c r="H12" s="270">
        <v>0</v>
      </c>
      <c r="I12" s="270">
        <v>0</v>
      </c>
      <c r="J12" s="270">
        <v>0</v>
      </c>
      <c r="K12" s="251"/>
    </row>
    <row r="13" spans="1:11" ht="32.25" customHeight="1">
      <c r="A13" s="273">
        <v>1113</v>
      </c>
      <c r="B13" s="269" t="s">
        <v>720</v>
      </c>
      <c r="C13" s="166"/>
      <c r="D13" s="270">
        <f>SUM(E13:F13)</f>
        <v>93182</v>
      </c>
      <c r="E13" s="274">
        <v>93182</v>
      </c>
      <c r="F13" s="270" t="s">
        <v>109</v>
      </c>
      <c r="G13" s="274">
        <v>0</v>
      </c>
      <c r="H13" s="274">
        <v>0</v>
      </c>
      <c r="I13" s="274">
        <v>0</v>
      </c>
      <c r="J13" s="274">
        <v>0</v>
      </c>
      <c r="K13" s="251"/>
    </row>
    <row r="14" spans="1:12" s="264" customFormat="1" ht="29.25" customHeight="1">
      <c r="A14" s="275">
        <v>1120</v>
      </c>
      <c r="B14" s="265" t="s">
        <v>721</v>
      </c>
      <c r="C14" s="266">
        <v>7136</v>
      </c>
      <c r="D14" s="267">
        <f>SUM(D15)</f>
        <v>227610</v>
      </c>
      <c r="E14" s="267">
        <f>SUM(E15)</f>
        <v>227610</v>
      </c>
      <c r="F14" s="263" t="s">
        <v>109</v>
      </c>
      <c r="G14" s="267">
        <f>SUM(G15)</f>
        <v>0</v>
      </c>
      <c r="H14" s="267">
        <f>SUM(H15)</f>
        <v>0</v>
      </c>
      <c r="I14" s="267">
        <f>SUM(I15)</f>
        <v>0</v>
      </c>
      <c r="J14" s="267">
        <f>SUM(J15)</f>
        <v>0</v>
      </c>
      <c r="K14" s="251"/>
      <c r="L14" s="237"/>
    </row>
    <row r="15" spans="1:11" ht="36.75" customHeight="1">
      <c r="A15" s="268" t="s">
        <v>122</v>
      </c>
      <c r="B15" s="269" t="s">
        <v>722</v>
      </c>
      <c r="C15" s="166"/>
      <c r="D15" s="270">
        <f>SUM(E15:F15)</f>
        <v>227610</v>
      </c>
      <c r="E15" s="270">
        <v>227610</v>
      </c>
      <c r="F15" s="270" t="s">
        <v>109</v>
      </c>
      <c r="G15" s="270">
        <v>0</v>
      </c>
      <c r="H15" s="270">
        <v>0</v>
      </c>
      <c r="I15" s="270">
        <v>0</v>
      </c>
      <c r="J15" s="270">
        <v>0</v>
      </c>
      <c r="K15" s="271"/>
    </row>
    <row r="16" spans="1:11" ht="87.75" customHeight="1">
      <c r="A16" s="276" t="s">
        <v>194</v>
      </c>
      <c r="B16" s="277" t="s">
        <v>792</v>
      </c>
      <c r="C16" s="266">
        <v>7145</v>
      </c>
      <c r="D16" s="263">
        <f aca="true" t="shared" si="1" ref="D16:D21">E16</f>
        <v>22297.399999999998</v>
      </c>
      <c r="E16" s="263">
        <f>SUM(E17,E18,E19,E20,E21,E22,E23,E24,E25,E26,E27,E28,E29,E30,E31,E32,E33,E34,E35)</f>
        <v>22297.399999999998</v>
      </c>
      <c r="F16" s="263" t="s">
        <v>109</v>
      </c>
      <c r="G16" s="263">
        <f>SUM(G17,G18,G19,G20,G21,G22,G23,G24,G25,G26,G27,G28,G29,G30,G31,G32,G33,G34,G35)</f>
        <v>0</v>
      </c>
      <c r="H16" s="263">
        <f>SUM(H17,H18,H19,H20,H21,H22,H23,H24,H25,H26,H27,H28,H29,H30,H31,H32,H33,H34,H35)</f>
        <v>0</v>
      </c>
      <c r="I16" s="263">
        <f>SUM(I17,I18,I19,I20,I21,I22,I23,I24,I25,I26,I27,I28,I29,I30,I31,I32,I33,I34,I35)</f>
        <v>0</v>
      </c>
      <c r="J16" s="263">
        <f>SUM(J17,J18,J19,J20,J21,J22,J23,J24,J25,J26,J27,J28,J29,J30,J31,J32,J33,J34,J35)</f>
        <v>0</v>
      </c>
      <c r="K16" s="251"/>
    </row>
    <row r="17" spans="1:12" s="226" customFormat="1" ht="53.25" customHeight="1">
      <c r="A17" s="278" t="s">
        <v>230</v>
      </c>
      <c r="B17" s="279" t="s">
        <v>231</v>
      </c>
      <c r="C17" s="280"/>
      <c r="D17" s="274">
        <f t="shared" si="1"/>
        <v>795</v>
      </c>
      <c r="E17" s="274">
        <v>795</v>
      </c>
      <c r="F17" s="274" t="s">
        <v>109</v>
      </c>
      <c r="G17" s="274">
        <v>0</v>
      </c>
      <c r="H17" s="274">
        <v>0</v>
      </c>
      <c r="I17" s="274">
        <v>0</v>
      </c>
      <c r="J17" s="274">
        <v>0</v>
      </c>
      <c r="K17" s="251"/>
      <c r="L17" s="237"/>
    </row>
    <row r="18" spans="1:12" s="226" customFormat="1" ht="90.75" customHeight="1">
      <c r="A18" s="281" t="s">
        <v>232</v>
      </c>
      <c r="B18" s="282" t="s">
        <v>233</v>
      </c>
      <c r="C18" s="166"/>
      <c r="D18" s="270">
        <f t="shared" si="1"/>
        <v>39</v>
      </c>
      <c r="E18" s="270">
        <v>39</v>
      </c>
      <c r="F18" s="270" t="s">
        <v>109</v>
      </c>
      <c r="G18" s="274">
        <v>0</v>
      </c>
      <c r="H18" s="274">
        <v>0</v>
      </c>
      <c r="I18" s="274">
        <v>0</v>
      </c>
      <c r="J18" s="274">
        <v>0</v>
      </c>
      <c r="K18" s="251"/>
      <c r="L18" s="237"/>
    </row>
    <row r="19" spans="1:12" s="226" customFormat="1" ht="44.25" customHeight="1">
      <c r="A19" s="281" t="s">
        <v>234</v>
      </c>
      <c r="B19" s="282" t="s">
        <v>235</v>
      </c>
      <c r="C19" s="166"/>
      <c r="D19" s="270">
        <f t="shared" si="1"/>
        <v>30</v>
      </c>
      <c r="E19" s="270">
        <v>30</v>
      </c>
      <c r="F19" s="270" t="s">
        <v>109</v>
      </c>
      <c r="G19" s="274">
        <v>0</v>
      </c>
      <c r="H19" s="274">
        <v>0</v>
      </c>
      <c r="I19" s="274">
        <v>0</v>
      </c>
      <c r="J19" s="274">
        <v>0</v>
      </c>
      <c r="K19" s="251"/>
      <c r="L19" s="237"/>
    </row>
    <row r="20" spans="1:12" s="226" customFormat="1" ht="112.5" customHeight="1">
      <c r="A20" s="281" t="s">
        <v>236</v>
      </c>
      <c r="B20" s="282" t="s">
        <v>788</v>
      </c>
      <c r="C20" s="166"/>
      <c r="D20" s="270">
        <f t="shared" si="1"/>
        <v>3600</v>
      </c>
      <c r="E20" s="270">
        <v>3600</v>
      </c>
      <c r="F20" s="270" t="s">
        <v>109</v>
      </c>
      <c r="G20" s="274">
        <v>0</v>
      </c>
      <c r="H20" s="274">
        <v>0</v>
      </c>
      <c r="I20" s="274">
        <v>0</v>
      </c>
      <c r="J20" s="274">
        <v>0</v>
      </c>
      <c r="K20" s="251"/>
      <c r="L20" s="237"/>
    </row>
    <row r="21" spans="1:12" s="226" customFormat="1" ht="163.5" customHeight="1">
      <c r="A21" s="272">
        <v>11305</v>
      </c>
      <c r="B21" s="282" t="s">
        <v>789</v>
      </c>
      <c r="C21" s="166"/>
      <c r="D21" s="270">
        <f t="shared" si="1"/>
        <v>720</v>
      </c>
      <c r="E21" s="270">
        <v>720</v>
      </c>
      <c r="F21" s="270" t="s">
        <v>109</v>
      </c>
      <c r="G21" s="274">
        <v>0</v>
      </c>
      <c r="H21" s="274">
        <v>0</v>
      </c>
      <c r="I21" s="274">
        <v>0</v>
      </c>
      <c r="J21" s="274">
        <v>0</v>
      </c>
      <c r="K21" s="251"/>
      <c r="L21" s="237"/>
    </row>
    <row r="22" spans="1:12" s="226" customFormat="1" ht="57.75" customHeight="1">
      <c r="A22" s="272">
        <v>11306</v>
      </c>
      <c r="B22" s="282" t="s">
        <v>208</v>
      </c>
      <c r="C22" s="166"/>
      <c r="D22" s="270">
        <f aca="true" t="shared" si="2" ref="D22:D35">E22</f>
        <v>500</v>
      </c>
      <c r="E22" s="270">
        <v>500</v>
      </c>
      <c r="F22" s="270" t="s">
        <v>109</v>
      </c>
      <c r="G22" s="274">
        <v>0</v>
      </c>
      <c r="H22" s="274">
        <v>0</v>
      </c>
      <c r="I22" s="274">
        <v>0</v>
      </c>
      <c r="J22" s="274">
        <v>0</v>
      </c>
      <c r="K22" s="251"/>
      <c r="L22" s="237"/>
    </row>
    <row r="23" spans="1:12" s="226" customFormat="1" ht="105" customHeight="1">
      <c r="A23" s="272">
        <v>11307</v>
      </c>
      <c r="B23" s="282" t="s">
        <v>237</v>
      </c>
      <c r="C23" s="166"/>
      <c r="D23" s="270">
        <f t="shared" si="2"/>
        <v>9888.8</v>
      </c>
      <c r="E23" s="270">
        <v>9888.8</v>
      </c>
      <c r="F23" s="270" t="s">
        <v>109</v>
      </c>
      <c r="G23" s="274">
        <v>0</v>
      </c>
      <c r="H23" s="274">
        <v>0</v>
      </c>
      <c r="I23" s="274">
        <v>0</v>
      </c>
      <c r="J23" s="274">
        <v>0</v>
      </c>
      <c r="K23" s="251"/>
      <c r="L23" s="237"/>
    </row>
    <row r="24" spans="1:12" s="226" customFormat="1" ht="81" customHeight="1">
      <c r="A24" s="273">
        <v>11308</v>
      </c>
      <c r="B24" s="282" t="s">
        <v>723</v>
      </c>
      <c r="C24" s="166"/>
      <c r="D24" s="270">
        <f t="shared" si="2"/>
        <v>958.1</v>
      </c>
      <c r="E24" s="270">
        <v>958.1</v>
      </c>
      <c r="F24" s="270" t="s">
        <v>109</v>
      </c>
      <c r="G24" s="274">
        <v>0</v>
      </c>
      <c r="H24" s="274">
        <v>0</v>
      </c>
      <c r="I24" s="274">
        <v>0</v>
      </c>
      <c r="J24" s="274">
        <v>0</v>
      </c>
      <c r="K24" s="251"/>
      <c r="L24" s="237"/>
    </row>
    <row r="25" spans="1:12" s="226" customFormat="1" ht="80.25" customHeight="1">
      <c r="A25" s="273">
        <v>11309</v>
      </c>
      <c r="B25" s="282" t="s">
        <v>238</v>
      </c>
      <c r="C25" s="166"/>
      <c r="D25" s="270">
        <f t="shared" si="2"/>
        <v>70</v>
      </c>
      <c r="E25" s="270">
        <v>70</v>
      </c>
      <c r="F25" s="270" t="s">
        <v>109</v>
      </c>
      <c r="G25" s="274">
        <v>0</v>
      </c>
      <c r="H25" s="274">
        <v>0</v>
      </c>
      <c r="I25" s="274">
        <v>0</v>
      </c>
      <c r="J25" s="274">
        <v>0</v>
      </c>
      <c r="K25" s="251"/>
      <c r="L25" s="237"/>
    </row>
    <row r="26" spans="1:12" s="226" customFormat="1" ht="113.25" customHeight="1">
      <c r="A26" s="273">
        <v>11310</v>
      </c>
      <c r="B26" s="279" t="s">
        <v>790</v>
      </c>
      <c r="C26" s="166"/>
      <c r="D26" s="270">
        <f t="shared" si="2"/>
        <v>532</v>
      </c>
      <c r="E26" s="270">
        <v>532</v>
      </c>
      <c r="F26" s="270" t="s">
        <v>109</v>
      </c>
      <c r="G26" s="274">
        <v>0</v>
      </c>
      <c r="H26" s="274">
        <v>0</v>
      </c>
      <c r="I26" s="274">
        <v>0</v>
      </c>
      <c r="J26" s="274">
        <v>0</v>
      </c>
      <c r="K26" s="251"/>
      <c r="L26" s="237"/>
    </row>
    <row r="27" spans="1:12" s="226" customFormat="1" ht="58.5" customHeight="1">
      <c r="A27" s="273">
        <v>11311</v>
      </c>
      <c r="B27" s="282" t="s">
        <v>239</v>
      </c>
      <c r="C27" s="166"/>
      <c r="D27" s="270">
        <f t="shared" si="2"/>
        <v>0</v>
      </c>
      <c r="E27" s="270"/>
      <c r="F27" s="270" t="s">
        <v>109</v>
      </c>
      <c r="G27" s="274"/>
      <c r="H27" s="274"/>
      <c r="I27" s="274"/>
      <c r="J27" s="274"/>
      <c r="K27" s="251"/>
      <c r="L27" s="237"/>
    </row>
    <row r="28" spans="1:12" s="226" customFormat="1" ht="130.5" customHeight="1">
      <c r="A28" s="273">
        <v>11312</v>
      </c>
      <c r="B28" s="282" t="s">
        <v>240</v>
      </c>
      <c r="C28" s="166"/>
      <c r="D28" s="270">
        <f t="shared" si="2"/>
        <v>5134.5</v>
      </c>
      <c r="E28" s="270">
        <v>5134.5</v>
      </c>
      <c r="F28" s="270" t="s">
        <v>109</v>
      </c>
      <c r="G28" s="274">
        <v>0</v>
      </c>
      <c r="H28" s="274">
        <v>0</v>
      </c>
      <c r="I28" s="274">
        <v>0</v>
      </c>
      <c r="J28" s="274">
        <v>0</v>
      </c>
      <c r="K28" s="251"/>
      <c r="L28" s="237"/>
    </row>
    <row r="29" spans="1:12" s="226" customFormat="1" ht="138" customHeight="1">
      <c r="A29" s="273">
        <v>11313</v>
      </c>
      <c r="B29" s="279" t="s">
        <v>791</v>
      </c>
      <c r="C29" s="166"/>
      <c r="D29" s="270">
        <f t="shared" si="2"/>
        <v>0</v>
      </c>
      <c r="E29" s="270">
        <v>0</v>
      </c>
      <c r="F29" s="270" t="s">
        <v>109</v>
      </c>
      <c r="G29" s="274">
        <v>0</v>
      </c>
      <c r="H29" s="274">
        <v>0</v>
      </c>
      <c r="I29" s="274">
        <v>0</v>
      </c>
      <c r="J29" s="274">
        <v>0</v>
      </c>
      <c r="K29" s="251"/>
      <c r="L29" s="237"/>
    </row>
    <row r="30" spans="1:12" s="226" customFormat="1" ht="40.5" customHeight="1">
      <c r="A30" s="273">
        <v>11314</v>
      </c>
      <c r="B30" s="279" t="s">
        <v>241</v>
      </c>
      <c r="C30" s="166"/>
      <c r="D30" s="270">
        <f t="shared" si="2"/>
        <v>30</v>
      </c>
      <c r="E30" s="270">
        <v>30</v>
      </c>
      <c r="F30" s="270" t="s">
        <v>109</v>
      </c>
      <c r="G30" s="274">
        <v>0</v>
      </c>
      <c r="H30" s="274">
        <v>0</v>
      </c>
      <c r="I30" s="274">
        <v>0</v>
      </c>
      <c r="J30" s="274">
        <v>0</v>
      </c>
      <c r="K30" s="251"/>
      <c r="L30" s="237"/>
    </row>
    <row r="31" spans="1:12" s="226" customFormat="1" ht="51">
      <c r="A31" s="273">
        <v>11315</v>
      </c>
      <c r="B31" s="279" t="s">
        <v>242</v>
      </c>
      <c r="C31" s="166"/>
      <c r="D31" s="270">
        <f t="shared" si="2"/>
        <v>0</v>
      </c>
      <c r="E31" s="270"/>
      <c r="F31" s="270" t="s">
        <v>109</v>
      </c>
      <c r="G31" s="274"/>
      <c r="H31" s="274"/>
      <c r="I31" s="274"/>
      <c r="J31" s="274"/>
      <c r="K31" s="251"/>
      <c r="L31" s="237"/>
    </row>
    <row r="32" spans="1:12" s="226" customFormat="1" ht="41.25" customHeight="1">
      <c r="A32" s="283">
        <v>11316</v>
      </c>
      <c r="B32" s="279" t="s">
        <v>209</v>
      </c>
      <c r="C32" s="166"/>
      <c r="D32" s="270">
        <f t="shared" si="2"/>
        <v>0</v>
      </c>
      <c r="E32" s="270"/>
      <c r="F32" s="270" t="s">
        <v>109</v>
      </c>
      <c r="G32" s="274"/>
      <c r="H32" s="274"/>
      <c r="I32" s="274"/>
      <c r="J32" s="274"/>
      <c r="K32" s="251"/>
      <c r="L32" s="237"/>
    </row>
    <row r="33" spans="1:12" s="226" customFormat="1" ht="51.75" customHeight="1">
      <c r="A33" s="283">
        <v>11317</v>
      </c>
      <c r="B33" s="279" t="s">
        <v>224</v>
      </c>
      <c r="C33" s="166"/>
      <c r="D33" s="270">
        <f t="shared" si="2"/>
        <v>0</v>
      </c>
      <c r="E33" s="270"/>
      <c r="F33" s="270" t="s">
        <v>109</v>
      </c>
      <c r="G33" s="274"/>
      <c r="H33" s="274"/>
      <c r="I33" s="274"/>
      <c r="J33" s="274"/>
      <c r="K33" s="251"/>
      <c r="L33" s="237"/>
    </row>
    <row r="34" spans="1:12" s="226" customFormat="1" ht="42.75" customHeight="1">
      <c r="A34" s="283">
        <v>11318</v>
      </c>
      <c r="B34" s="279" t="s">
        <v>243</v>
      </c>
      <c r="C34" s="166"/>
      <c r="D34" s="270">
        <f t="shared" si="2"/>
        <v>0</v>
      </c>
      <c r="E34" s="270"/>
      <c r="F34" s="270" t="s">
        <v>109</v>
      </c>
      <c r="G34" s="274"/>
      <c r="H34" s="274"/>
      <c r="I34" s="274"/>
      <c r="J34" s="274"/>
      <c r="K34" s="251"/>
      <c r="L34" s="237"/>
    </row>
    <row r="35" spans="1:12" s="226" customFormat="1" ht="27" customHeight="1">
      <c r="A35" s="273">
        <v>11319</v>
      </c>
      <c r="B35" s="279" t="s">
        <v>244</v>
      </c>
      <c r="C35" s="166"/>
      <c r="D35" s="270">
        <f t="shared" si="2"/>
        <v>0</v>
      </c>
      <c r="E35" s="270"/>
      <c r="F35" s="270"/>
      <c r="G35" s="274"/>
      <c r="H35" s="274"/>
      <c r="I35" s="274"/>
      <c r="J35" s="274"/>
      <c r="K35" s="251"/>
      <c r="L35" s="237"/>
    </row>
    <row r="36" spans="1:12" s="264" customFormat="1" ht="44.25" customHeight="1">
      <c r="A36" s="284">
        <v>1140</v>
      </c>
      <c r="B36" s="285" t="s">
        <v>245</v>
      </c>
      <c r="C36" s="262">
        <v>7146</v>
      </c>
      <c r="D36" s="286">
        <f>E36</f>
        <v>7000</v>
      </c>
      <c r="E36" s="286">
        <f>SUM(E37,E38)</f>
        <v>7000</v>
      </c>
      <c r="F36" s="287" t="s">
        <v>109</v>
      </c>
      <c r="G36" s="286">
        <f>SUM(G37,G38)</f>
        <v>0</v>
      </c>
      <c r="H36" s="286">
        <f>SUM(H37,H38)</f>
        <v>0</v>
      </c>
      <c r="I36" s="286">
        <f>SUM(I37,I38)</f>
        <v>0</v>
      </c>
      <c r="J36" s="286">
        <f>SUM(J37,J38)</f>
        <v>0</v>
      </c>
      <c r="K36" s="251"/>
      <c r="L36" s="237"/>
    </row>
    <row r="37" spans="1:12" s="226" customFormat="1" ht="93.75" customHeight="1">
      <c r="A37" s="272">
        <v>1141</v>
      </c>
      <c r="B37" s="282" t="s">
        <v>246</v>
      </c>
      <c r="C37" s="254"/>
      <c r="D37" s="288">
        <f>SUM(E37:F37)</f>
        <v>3000</v>
      </c>
      <c r="E37" s="288">
        <v>3000</v>
      </c>
      <c r="F37" s="288" t="s">
        <v>109</v>
      </c>
      <c r="G37" s="288">
        <v>0</v>
      </c>
      <c r="H37" s="288">
        <v>0</v>
      </c>
      <c r="I37" s="288">
        <v>0</v>
      </c>
      <c r="J37" s="288">
        <v>0</v>
      </c>
      <c r="K37" s="251"/>
      <c r="L37" s="237"/>
    </row>
    <row r="38" spans="1:12" s="226" customFormat="1" ht="104.25" customHeight="1">
      <c r="A38" s="289">
        <v>1142</v>
      </c>
      <c r="B38" s="282" t="s">
        <v>247</v>
      </c>
      <c r="C38" s="166"/>
      <c r="D38" s="270">
        <f>SUM(E38:F38)</f>
        <v>4000</v>
      </c>
      <c r="E38" s="270">
        <v>4000</v>
      </c>
      <c r="F38" s="270" t="s">
        <v>109</v>
      </c>
      <c r="G38" s="288">
        <v>0</v>
      </c>
      <c r="H38" s="288">
        <v>0</v>
      </c>
      <c r="I38" s="288">
        <v>0</v>
      </c>
      <c r="J38" s="288">
        <v>0</v>
      </c>
      <c r="K38" s="251"/>
      <c r="L38" s="237"/>
    </row>
    <row r="39" spans="1:12" s="264" customFormat="1" ht="29.25" customHeight="1">
      <c r="A39" s="275">
        <v>1150</v>
      </c>
      <c r="B39" s="265" t="s">
        <v>248</v>
      </c>
      <c r="C39" s="262">
        <v>7161</v>
      </c>
      <c r="D39" s="267">
        <f>SUM(D40,D44)</f>
        <v>0</v>
      </c>
      <c r="E39" s="267">
        <f>SUM(E40,E44)</f>
        <v>0</v>
      </c>
      <c r="F39" s="263" t="s">
        <v>109</v>
      </c>
      <c r="G39" s="267">
        <f>SUM(G40,G44)</f>
        <v>0</v>
      </c>
      <c r="H39" s="267">
        <f>SUM(H40,H44)</f>
        <v>0</v>
      </c>
      <c r="I39" s="267">
        <f>SUM(I40,I44)</f>
        <v>0</v>
      </c>
      <c r="J39" s="267">
        <f>SUM(J40,J44)</f>
        <v>0</v>
      </c>
      <c r="K39" s="251"/>
      <c r="L39" s="237"/>
    </row>
    <row r="40" spans="1:11" ht="67.5" customHeight="1">
      <c r="A40" s="273">
        <v>1151</v>
      </c>
      <c r="B40" s="290" t="s">
        <v>249</v>
      </c>
      <c r="C40" s="291"/>
      <c r="D40" s="274">
        <f>SUM(D41:D43)</f>
        <v>0</v>
      </c>
      <c r="E40" s="274">
        <f>SUM(E41:E43)</f>
        <v>0</v>
      </c>
      <c r="F40" s="274" t="s">
        <v>109</v>
      </c>
      <c r="G40" s="274">
        <f>SUM(G41:G43)</f>
        <v>0</v>
      </c>
      <c r="H40" s="274">
        <f>SUM(H41:H43)</f>
        <v>0</v>
      </c>
      <c r="I40" s="274">
        <f>SUM(I41:I43)</f>
        <v>0</v>
      </c>
      <c r="J40" s="274">
        <f>SUM(J41:J43)</f>
        <v>0</v>
      </c>
      <c r="K40" s="251"/>
    </row>
    <row r="41" spans="1:12" s="226" customFormat="1" ht="16.5" customHeight="1">
      <c r="A41" s="292">
        <v>1152</v>
      </c>
      <c r="B41" s="293" t="s">
        <v>250</v>
      </c>
      <c r="C41" s="166"/>
      <c r="D41" s="270">
        <f>SUM(E41:F41)</f>
        <v>0</v>
      </c>
      <c r="E41" s="270"/>
      <c r="F41" s="270" t="s">
        <v>109</v>
      </c>
      <c r="G41" s="294"/>
      <c r="H41" s="294"/>
      <c r="I41" s="294"/>
      <c r="J41" s="294"/>
      <c r="K41" s="251"/>
      <c r="L41" s="237"/>
    </row>
    <row r="42" spans="1:12" s="226" customFormat="1" ht="16.5" customHeight="1">
      <c r="A42" s="292">
        <v>1153</v>
      </c>
      <c r="B42" s="295" t="s">
        <v>251</v>
      </c>
      <c r="C42" s="166"/>
      <c r="D42" s="270">
        <f>SUM(E42:F42)</f>
        <v>0</v>
      </c>
      <c r="E42" s="294"/>
      <c r="F42" s="270" t="s">
        <v>109</v>
      </c>
      <c r="G42" s="294"/>
      <c r="H42" s="294"/>
      <c r="I42" s="294"/>
      <c r="J42" s="294"/>
      <c r="K42" s="251"/>
      <c r="L42" s="237"/>
    </row>
    <row r="43" spans="1:12" s="226" customFormat="1" ht="25.5">
      <c r="A43" s="292">
        <v>1154</v>
      </c>
      <c r="B43" s="293" t="s">
        <v>252</v>
      </c>
      <c r="C43" s="166"/>
      <c r="D43" s="270">
        <f>SUM(E43:F43)</f>
        <v>0</v>
      </c>
      <c r="E43" s="294"/>
      <c r="F43" s="270" t="s">
        <v>109</v>
      </c>
      <c r="G43" s="294"/>
      <c r="H43" s="294"/>
      <c r="I43" s="294"/>
      <c r="J43" s="294"/>
      <c r="K43" s="251"/>
      <c r="L43" s="237"/>
    </row>
    <row r="44" spans="1:12" s="226" customFormat="1" ht="99" customHeight="1">
      <c r="A44" s="292">
        <v>1155</v>
      </c>
      <c r="B44" s="290" t="s">
        <v>724</v>
      </c>
      <c r="C44" s="166"/>
      <c r="D44" s="270">
        <f>SUM(E44:F44)</f>
        <v>0</v>
      </c>
      <c r="E44" s="294"/>
      <c r="F44" s="270" t="s">
        <v>109</v>
      </c>
      <c r="G44" s="294"/>
      <c r="H44" s="294"/>
      <c r="I44" s="294"/>
      <c r="J44" s="294"/>
      <c r="K44" s="251"/>
      <c r="L44" s="237"/>
    </row>
    <row r="45" spans="1:12" s="264" customFormat="1" ht="65.25" customHeight="1">
      <c r="A45" s="275">
        <v>1200</v>
      </c>
      <c r="B45" s="265" t="s">
        <v>725</v>
      </c>
      <c r="C45" s="262">
        <v>7300</v>
      </c>
      <c r="D45" s="267">
        <f aca="true" t="shared" si="3" ref="D45:J45">SUM(D46,D48,D50,D52,D54,D61)</f>
        <v>1507354.7</v>
      </c>
      <c r="E45" s="267">
        <f t="shared" si="3"/>
        <v>1323937.9</v>
      </c>
      <c r="F45" s="267">
        <f t="shared" si="3"/>
        <v>183416.8</v>
      </c>
      <c r="G45" s="267">
        <f t="shared" si="3"/>
        <v>0</v>
      </c>
      <c r="H45" s="267">
        <f t="shared" si="3"/>
        <v>0</v>
      </c>
      <c r="I45" s="267">
        <f t="shared" si="3"/>
        <v>0</v>
      </c>
      <c r="J45" s="267">
        <f t="shared" si="3"/>
        <v>0</v>
      </c>
      <c r="K45" s="251"/>
      <c r="L45" s="237"/>
    </row>
    <row r="46" spans="1:12" s="264" customFormat="1" ht="50.25" customHeight="1">
      <c r="A46" s="275">
        <v>1210</v>
      </c>
      <c r="B46" s="265" t="s">
        <v>726</v>
      </c>
      <c r="C46" s="266">
        <v>7311</v>
      </c>
      <c r="D46" s="287">
        <f>SUM(D47)</f>
        <v>0</v>
      </c>
      <c r="E46" s="287">
        <f>SUM(E47)</f>
        <v>0</v>
      </c>
      <c r="F46" s="263" t="s">
        <v>109</v>
      </c>
      <c r="G46" s="287">
        <f>SUM(G47)</f>
        <v>0</v>
      </c>
      <c r="H46" s="287">
        <f>SUM(H47)</f>
        <v>0</v>
      </c>
      <c r="I46" s="287">
        <f>SUM(I47)</f>
        <v>0</v>
      </c>
      <c r="J46" s="287">
        <f>SUM(J47)</f>
        <v>0</v>
      </c>
      <c r="K46" s="251"/>
      <c r="L46" s="296"/>
    </row>
    <row r="47" spans="1:13" ht="65.25" customHeight="1">
      <c r="A47" s="272">
        <v>1211</v>
      </c>
      <c r="B47" s="290" t="s">
        <v>727</v>
      </c>
      <c r="C47" s="297"/>
      <c r="D47" s="270">
        <f>SUM(E47:F47)</f>
        <v>0</v>
      </c>
      <c r="E47" s="294"/>
      <c r="F47" s="270" t="s">
        <v>109</v>
      </c>
      <c r="G47" s="294"/>
      <c r="H47" s="294"/>
      <c r="I47" s="294"/>
      <c r="J47" s="294"/>
      <c r="K47" s="298"/>
      <c r="L47" s="251"/>
      <c r="M47" s="251"/>
    </row>
    <row r="48" spans="1:13" s="264" customFormat="1" ht="38.25">
      <c r="A48" s="275">
        <v>1220</v>
      </c>
      <c r="B48" s="265" t="s">
        <v>728</v>
      </c>
      <c r="C48" s="299">
        <v>7312</v>
      </c>
      <c r="D48" s="287">
        <f>SUM(D49)</f>
        <v>0</v>
      </c>
      <c r="E48" s="263" t="s">
        <v>109</v>
      </c>
      <c r="F48" s="287">
        <f>SUM(F49)</f>
        <v>0</v>
      </c>
      <c r="G48" s="287">
        <f>SUM(G49)</f>
        <v>0</v>
      </c>
      <c r="H48" s="287">
        <f>SUM(H49)</f>
        <v>0</v>
      </c>
      <c r="I48" s="287">
        <f>SUM(I49)</f>
        <v>0</v>
      </c>
      <c r="J48" s="287">
        <f>SUM(J49)</f>
        <v>0</v>
      </c>
      <c r="K48" s="298"/>
      <c r="L48" s="251"/>
      <c r="M48" s="251"/>
    </row>
    <row r="49" spans="1:13" ht="66.75" customHeight="1">
      <c r="A49" s="289">
        <v>1221</v>
      </c>
      <c r="B49" s="290" t="s">
        <v>729</v>
      </c>
      <c r="C49" s="297"/>
      <c r="D49" s="270">
        <f>SUM(E49:F49)</f>
        <v>0</v>
      </c>
      <c r="E49" s="270" t="s">
        <v>109</v>
      </c>
      <c r="F49" s="270">
        <v>0</v>
      </c>
      <c r="G49" s="270"/>
      <c r="H49" s="270"/>
      <c r="I49" s="270"/>
      <c r="J49" s="270"/>
      <c r="K49" s="298"/>
      <c r="L49" s="251"/>
      <c r="M49" s="251"/>
    </row>
    <row r="50" spans="1:12" s="264" customFormat="1" ht="45.75" customHeight="1">
      <c r="A50" s="275">
        <v>1230</v>
      </c>
      <c r="B50" s="265" t="s">
        <v>730</v>
      </c>
      <c r="C50" s="299">
        <v>7321</v>
      </c>
      <c r="D50" s="287">
        <f>SUM(D51)</f>
        <v>0</v>
      </c>
      <c r="E50" s="287">
        <f>SUM(E51)</f>
        <v>0</v>
      </c>
      <c r="F50" s="263" t="s">
        <v>109</v>
      </c>
      <c r="G50" s="287">
        <f>SUM(G51)</f>
        <v>0</v>
      </c>
      <c r="H50" s="287">
        <f>SUM(H51)</f>
        <v>0</v>
      </c>
      <c r="I50" s="287">
        <f>SUM(I51)</f>
        <v>0</v>
      </c>
      <c r="J50" s="287">
        <f>SUM(J51)</f>
        <v>0</v>
      </c>
      <c r="K50" s="251"/>
      <c r="L50" s="237"/>
    </row>
    <row r="51" spans="1:13" ht="56.25" customHeight="1">
      <c r="A51" s="272">
        <v>1231</v>
      </c>
      <c r="B51" s="269" t="s">
        <v>731</v>
      </c>
      <c r="C51" s="297"/>
      <c r="D51" s="270">
        <f>SUM(E51:F51)</f>
        <v>0</v>
      </c>
      <c r="E51" s="294"/>
      <c r="F51" s="270" t="s">
        <v>109</v>
      </c>
      <c r="G51" s="294"/>
      <c r="H51" s="294"/>
      <c r="I51" s="294"/>
      <c r="J51" s="294"/>
      <c r="K51" s="298"/>
      <c r="L51" s="251"/>
      <c r="M51" s="251"/>
    </row>
    <row r="52" spans="1:13" s="264" customFormat="1" ht="50.25" customHeight="1">
      <c r="A52" s="284">
        <v>1240</v>
      </c>
      <c r="B52" s="300" t="s">
        <v>732</v>
      </c>
      <c r="C52" s="301">
        <v>7322</v>
      </c>
      <c r="D52" s="287">
        <f>SUM(D53)</f>
        <v>0</v>
      </c>
      <c r="E52" s="287" t="s">
        <v>109</v>
      </c>
      <c r="F52" s="287">
        <f>SUM(F53)</f>
        <v>0</v>
      </c>
      <c r="G52" s="287">
        <f>SUM(G53)</f>
        <v>0</v>
      </c>
      <c r="H52" s="287">
        <f>SUM(H53)</f>
        <v>0</v>
      </c>
      <c r="I52" s="287">
        <f>SUM(I53)</f>
        <v>0</v>
      </c>
      <c r="J52" s="287">
        <f>SUM(J53)</f>
        <v>0</v>
      </c>
      <c r="K52" s="298"/>
      <c r="L52" s="251"/>
      <c r="M52" s="251"/>
    </row>
    <row r="53" spans="1:13" ht="63" customHeight="1">
      <c r="A53" s="272">
        <v>1241</v>
      </c>
      <c r="B53" s="269" t="s">
        <v>733</v>
      </c>
      <c r="C53" s="297"/>
      <c r="D53" s="270">
        <f>SUM(E53:F53)</f>
        <v>0</v>
      </c>
      <c r="E53" s="270" t="s">
        <v>109</v>
      </c>
      <c r="F53" s="294">
        <v>0</v>
      </c>
      <c r="G53" s="270"/>
      <c r="H53" s="270"/>
      <c r="I53" s="270"/>
      <c r="J53" s="270"/>
      <c r="K53" s="298"/>
      <c r="L53" s="251"/>
      <c r="M53" s="251"/>
    </row>
    <row r="54" spans="1:12" s="264" customFormat="1" ht="69" customHeight="1">
      <c r="A54" s="284">
        <v>1250</v>
      </c>
      <c r="B54" s="300" t="s">
        <v>734</v>
      </c>
      <c r="C54" s="262">
        <v>7331</v>
      </c>
      <c r="D54" s="286">
        <f>SUM(D55,D56,D59,D60)</f>
        <v>1323937.9</v>
      </c>
      <c r="E54" s="286">
        <f>SUM(E55,E56,E59,E60)</f>
        <v>1323937.9</v>
      </c>
      <c r="F54" s="287" t="s">
        <v>109</v>
      </c>
      <c r="G54" s="286">
        <f>SUM(G55,G56,G59,G60)</f>
        <v>0</v>
      </c>
      <c r="H54" s="286">
        <f>SUM(H55,H56,H59,H60)</f>
        <v>0</v>
      </c>
      <c r="I54" s="286">
        <f>SUM(I55,I56,I59,I60)</f>
        <v>0</v>
      </c>
      <c r="J54" s="286">
        <f>SUM(J55,J56,J59,J60)</f>
        <v>0</v>
      </c>
      <c r="K54" s="251"/>
      <c r="L54" s="237"/>
    </row>
    <row r="55" spans="1:13" ht="25.5">
      <c r="A55" s="272">
        <v>1251</v>
      </c>
      <c r="B55" s="269" t="s">
        <v>735</v>
      </c>
      <c r="C55" s="166"/>
      <c r="D55" s="270">
        <f>SUM(E55:F55)</f>
        <v>1323937.9</v>
      </c>
      <c r="E55" s="270">
        <v>1323937.9</v>
      </c>
      <c r="F55" s="270" t="s">
        <v>109</v>
      </c>
      <c r="G55" s="270">
        <v>0</v>
      </c>
      <c r="H55" s="270">
        <v>0</v>
      </c>
      <c r="I55" s="270">
        <v>0</v>
      </c>
      <c r="J55" s="270">
        <v>0</v>
      </c>
      <c r="K55" s="302"/>
      <c r="L55" s="303"/>
      <c r="M55" s="304"/>
    </row>
    <row r="56" spans="1:11" ht="25.5">
      <c r="A56" s="272">
        <v>1252</v>
      </c>
      <c r="B56" s="269" t="s">
        <v>736</v>
      </c>
      <c r="C56" s="297"/>
      <c r="D56" s="270">
        <f>SUM(D57:D58)</f>
        <v>0</v>
      </c>
      <c r="E56" s="270">
        <f>SUM(E57:E58)</f>
        <v>0</v>
      </c>
      <c r="F56" s="270" t="s">
        <v>109</v>
      </c>
      <c r="G56" s="270">
        <f>SUM(G57:G58)</f>
        <v>0</v>
      </c>
      <c r="H56" s="270">
        <f>SUM(H57:H58)</f>
        <v>0</v>
      </c>
      <c r="I56" s="270">
        <f>SUM(I57:I58)</f>
        <v>0</v>
      </c>
      <c r="J56" s="270">
        <f>SUM(J57:J58)</f>
        <v>0</v>
      </c>
      <c r="K56" s="251"/>
    </row>
    <row r="57" spans="1:11" ht="51">
      <c r="A57" s="272">
        <v>1253</v>
      </c>
      <c r="B57" s="293" t="s">
        <v>737</v>
      </c>
      <c r="C57" s="166"/>
      <c r="D57" s="270">
        <f>SUM(E57:F57)</f>
        <v>0</v>
      </c>
      <c r="E57" s="270"/>
      <c r="F57" s="270" t="s">
        <v>109</v>
      </c>
      <c r="G57" s="294"/>
      <c r="H57" s="294"/>
      <c r="I57" s="294"/>
      <c r="J57" s="294"/>
      <c r="K57" s="251"/>
    </row>
    <row r="58" spans="1:11" ht="28.5" customHeight="1">
      <c r="A58" s="272">
        <v>1254</v>
      </c>
      <c r="B58" s="293" t="s">
        <v>738</v>
      </c>
      <c r="C58" s="166"/>
      <c r="D58" s="270">
        <f>SUM(E58:F58)</f>
        <v>0</v>
      </c>
      <c r="E58" s="294"/>
      <c r="F58" s="270" t="s">
        <v>109</v>
      </c>
      <c r="G58" s="294"/>
      <c r="H58" s="294"/>
      <c r="I58" s="294"/>
      <c r="J58" s="294"/>
      <c r="K58" s="251"/>
    </row>
    <row r="59" spans="1:11" ht="36.75" customHeight="1">
      <c r="A59" s="272">
        <v>1255</v>
      </c>
      <c r="B59" s="269" t="s">
        <v>739</v>
      </c>
      <c r="C59" s="297"/>
      <c r="D59" s="270">
        <f>SUM(E59:F59)</f>
        <v>0</v>
      </c>
      <c r="E59" s="294"/>
      <c r="F59" s="270" t="s">
        <v>109</v>
      </c>
      <c r="G59" s="294"/>
      <c r="H59" s="294"/>
      <c r="I59" s="294"/>
      <c r="J59" s="294"/>
      <c r="K59" s="251"/>
    </row>
    <row r="60" spans="1:11" ht="38.25">
      <c r="A60" s="272">
        <v>1256</v>
      </c>
      <c r="B60" s="269" t="s">
        <v>740</v>
      </c>
      <c r="C60" s="297"/>
      <c r="D60" s="270">
        <f>SUM(E60:F60)</f>
        <v>0</v>
      </c>
      <c r="E60" s="294"/>
      <c r="F60" s="270" t="s">
        <v>109</v>
      </c>
      <c r="G60" s="294"/>
      <c r="H60" s="294"/>
      <c r="I60" s="294"/>
      <c r="J60" s="294"/>
      <c r="K60" s="251"/>
    </row>
    <row r="61" spans="1:13" s="264" customFormat="1" ht="38.25">
      <c r="A61" s="284">
        <v>1260</v>
      </c>
      <c r="B61" s="300" t="s">
        <v>741</v>
      </c>
      <c r="C61" s="262">
        <v>7332</v>
      </c>
      <c r="D61" s="267">
        <f>SUM(D62:D63)</f>
        <v>183416.8</v>
      </c>
      <c r="E61" s="287" t="s">
        <v>109</v>
      </c>
      <c r="F61" s="267">
        <f>SUM(F62:F63)</f>
        <v>183416.8</v>
      </c>
      <c r="G61" s="267">
        <f>SUM(G62:G63)</f>
        <v>0</v>
      </c>
      <c r="H61" s="267">
        <f>SUM(H62:H63)</f>
        <v>0</v>
      </c>
      <c r="I61" s="267">
        <f>SUM(I62:I63)</f>
        <v>0</v>
      </c>
      <c r="J61" s="267">
        <f>SUM(J62:J63)</f>
        <v>0</v>
      </c>
      <c r="K61" s="298"/>
      <c r="L61" s="251"/>
      <c r="M61" s="251"/>
    </row>
    <row r="62" spans="1:13" ht="41.25" customHeight="1">
      <c r="A62" s="272">
        <v>1261</v>
      </c>
      <c r="B62" s="269" t="s">
        <v>742</v>
      </c>
      <c r="C62" s="297"/>
      <c r="D62" s="270">
        <f>SUM(E62:F62)</f>
        <v>183416.8</v>
      </c>
      <c r="E62" s="270" t="s">
        <v>109</v>
      </c>
      <c r="F62" s="270">
        <v>183416.8</v>
      </c>
      <c r="G62" s="270"/>
      <c r="H62" s="270"/>
      <c r="I62" s="270"/>
      <c r="J62" s="270"/>
      <c r="K62" s="298"/>
      <c r="L62" s="251"/>
      <c r="M62" s="251"/>
    </row>
    <row r="63" spans="1:11" ht="40.5" customHeight="1">
      <c r="A63" s="272">
        <v>1262</v>
      </c>
      <c r="B63" s="269" t="s">
        <v>743</v>
      </c>
      <c r="C63" s="297"/>
      <c r="D63" s="270">
        <f>SUM(E63:F63)</f>
        <v>0</v>
      </c>
      <c r="E63" s="270" t="s">
        <v>109</v>
      </c>
      <c r="F63" s="270">
        <v>0</v>
      </c>
      <c r="G63" s="270"/>
      <c r="H63" s="270"/>
      <c r="I63" s="270"/>
      <c r="J63" s="270"/>
      <c r="K63" s="251"/>
    </row>
    <row r="64" spans="1:13" s="264" customFormat="1" ht="51.75" customHeight="1">
      <c r="A64" s="305" t="s">
        <v>107</v>
      </c>
      <c r="B64" s="300" t="s">
        <v>793</v>
      </c>
      <c r="C64" s="262">
        <v>7400</v>
      </c>
      <c r="D64" s="267">
        <f aca="true" t="shared" si="4" ref="D64:J64">SUM(D65,D67,D69,D74,D78,D102,D105,D108,D111)</f>
        <v>168374.687</v>
      </c>
      <c r="E64" s="267">
        <f t="shared" si="4"/>
        <v>168374.687</v>
      </c>
      <c r="F64" s="267">
        <f t="shared" si="4"/>
        <v>0</v>
      </c>
      <c r="G64" s="267">
        <f>SUM(G65,G67,G69,G74,G78,G102,G105,G108,G111)</f>
        <v>0</v>
      </c>
      <c r="H64" s="267">
        <f t="shared" si="4"/>
        <v>0</v>
      </c>
      <c r="I64" s="267">
        <f t="shared" si="4"/>
        <v>0</v>
      </c>
      <c r="J64" s="267">
        <f t="shared" si="4"/>
        <v>0</v>
      </c>
      <c r="K64" s="298"/>
      <c r="L64" s="251"/>
      <c r="M64" s="251"/>
    </row>
    <row r="65" spans="1:13" s="264" customFormat="1" ht="24.75" customHeight="1">
      <c r="A65" s="305" t="s">
        <v>199</v>
      </c>
      <c r="B65" s="300" t="s">
        <v>744</v>
      </c>
      <c r="C65" s="262">
        <v>7411</v>
      </c>
      <c r="D65" s="267">
        <f>SUM(D66)</f>
        <v>0</v>
      </c>
      <c r="E65" s="287" t="s">
        <v>109</v>
      </c>
      <c r="F65" s="267">
        <f>SUM(F66)</f>
        <v>0</v>
      </c>
      <c r="G65" s="267">
        <f>SUM(G66)</f>
        <v>0</v>
      </c>
      <c r="H65" s="267">
        <f>SUM(H66)</f>
        <v>0</v>
      </c>
      <c r="I65" s="267">
        <f>SUM(I66)</f>
        <v>0</v>
      </c>
      <c r="J65" s="267">
        <f>SUM(J66)</f>
        <v>0</v>
      </c>
      <c r="K65" s="298"/>
      <c r="L65" s="251"/>
      <c r="M65" s="251"/>
    </row>
    <row r="66" spans="1:13" ht="51.75" customHeight="1">
      <c r="A66" s="268" t="s">
        <v>123</v>
      </c>
      <c r="B66" s="269" t="s">
        <v>745</v>
      </c>
      <c r="C66" s="297"/>
      <c r="D66" s="270">
        <f aca="true" t="shared" si="5" ref="D66:D73">SUM(E66:F66)</f>
        <v>0</v>
      </c>
      <c r="E66" s="270" t="s">
        <v>109</v>
      </c>
      <c r="F66" s="270">
        <v>0</v>
      </c>
      <c r="G66" s="270"/>
      <c r="H66" s="270"/>
      <c r="I66" s="270"/>
      <c r="J66" s="270"/>
      <c r="K66" s="298"/>
      <c r="L66" s="251"/>
      <c r="M66" s="251"/>
    </row>
    <row r="67" spans="1:12" s="264" customFormat="1" ht="12.75">
      <c r="A67" s="305" t="s">
        <v>124</v>
      </c>
      <c r="B67" s="300" t="s">
        <v>746</v>
      </c>
      <c r="C67" s="262">
        <v>7412</v>
      </c>
      <c r="D67" s="267">
        <f>SUM(D68)</f>
        <v>0</v>
      </c>
      <c r="E67" s="267">
        <f>SUM(E68)</f>
        <v>0</v>
      </c>
      <c r="F67" s="287" t="s">
        <v>109</v>
      </c>
      <c r="G67" s="267">
        <f>SUM(G68)</f>
        <v>0</v>
      </c>
      <c r="H67" s="267">
        <f>SUM(H68)</f>
        <v>0</v>
      </c>
      <c r="I67" s="267">
        <f>SUM(I68)</f>
        <v>0</v>
      </c>
      <c r="J67" s="267">
        <f>SUM(J68)</f>
        <v>0</v>
      </c>
      <c r="K67" s="251"/>
      <c r="L67" s="237"/>
    </row>
    <row r="68" spans="1:11" ht="42" customHeight="1">
      <c r="A68" s="268" t="s">
        <v>125</v>
      </c>
      <c r="B68" s="269" t="s">
        <v>747</v>
      </c>
      <c r="C68" s="297"/>
      <c r="D68" s="270">
        <f t="shared" si="5"/>
        <v>0</v>
      </c>
      <c r="E68" s="270"/>
      <c r="F68" s="270" t="s">
        <v>109</v>
      </c>
      <c r="G68" s="294"/>
      <c r="H68" s="294"/>
      <c r="I68" s="294"/>
      <c r="J68" s="294"/>
      <c r="K68" s="251"/>
    </row>
    <row r="69" spans="1:12" s="264" customFormat="1" ht="38.25">
      <c r="A69" s="305" t="s">
        <v>126</v>
      </c>
      <c r="B69" s="300" t="s">
        <v>748</v>
      </c>
      <c r="C69" s="262">
        <v>7415</v>
      </c>
      <c r="D69" s="267">
        <f>SUM(D70:D73)</f>
        <v>50458.100000000006</v>
      </c>
      <c r="E69" s="267">
        <f>SUM(E70:E73)</f>
        <v>50458.100000000006</v>
      </c>
      <c r="F69" s="287" t="s">
        <v>109</v>
      </c>
      <c r="G69" s="267">
        <f>SUM(G70:G73)</f>
        <v>0</v>
      </c>
      <c r="H69" s="267">
        <f>SUM(H70:H73)</f>
        <v>0</v>
      </c>
      <c r="I69" s="267">
        <f>SUM(I70:I73)</f>
        <v>0</v>
      </c>
      <c r="J69" s="267">
        <f>SUM(J70:J73)</f>
        <v>0</v>
      </c>
      <c r="K69" s="251"/>
      <c r="L69" s="237"/>
    </row>
    <row r="70" spans="1:11" ht="39.75" customHeight="1">
      <c r="A70" s="268" t="s">
        <v>127</v>
      </c>
      <c r="B70" s="269" t="s">
        <v>749</v>
      </c>
      <c r="C70" s="297"/>
      <c r="D70" s="270">
        <f t="shared" si="5"/>
        <v>33632.3</v>
      </c>
      <c r="E70" s="270">
        <v>33632.3</v>
      </c>
      <c r="F70" s="270" t="s">
        <v>109</v>
      </c>
      <c r="G70" s="270">
        <v>0</v>
      </c>
      <c r="H70" s="270">
        <v>0</v>
      </c>
      <c r="I70" s="270">
        <v>0</v>
      </c>
      <c r="J70" s="270">
        <v>0</v>
      </c>
      <c r="K70" s="251"/>
    </row>
    <row r="71" spans="1:11" ht="42" customHeight="1">
      <c r="A71" s="268" t="s">
        <v>128</v>
      </c>
      <c r="B71" s="269" t="s">
        <v>750</v>
      </c>
      <c r="C71" s="297"/>
      <c r="D71" s="270">
        <f t="shared" si="5"/>
        <v>10847</v>
      </c>
      <c r="E71" s="270">
        <v>10847</v>
      </c>
      <c r="F71" s="270" t="s">
        <v>109</v>
      </c>
      <c r="G71" s="270"/>
      <c r="H71" s="270"/>
      <c r="I71" s="270"/>
      <c r="J71" s="270"/>
      <c r="K71" s="251"/>
    </row>
    <row r="72" spans="1:11" ht="55.5" customHeight="1">
      <c r="A72" s="268" t="s">
        <v>129</v>
      </c>
      <c r="B72" s="269" t="s">
        <v>751</v>
      </c>
      <c r="C72" s="297"/>
      <c r="D72" s="270">
        <f t="shared" si="5"/>
        <v>0</v>
      </c>
      <c r="E72" s="270"/>
      <c r="F72" s="270" t="s">
        <v>109</v>
      </c>
      <c r="G72" s="270"/>
      <c r="H72" s="270"/>
      <c r="I72" s="270"/>
      <c r="J72" s="270"/>
      <c r="K72" s="251"/>
    </row>
    <row r="73" spans="1:11" ht="18" customHeight="1">
      <c r="A73" s="281" t="s">
        <v>110</v>
      </c>
      <c r="B73" s="269" t="s">
        <v>752</v>
      </c>
      <c r="C73" s="297"/>
      <c r="D73" s="270">
        <f t="shared" si="5"/>
        <v>5978.8</v>
      </c>
      <c r="E73" s="270">
        <v>5978.8</v>
      </c>
      <c r="F73" s="270" t="s">
        <v>109</v>
      </c>
      <c r="G73" s="270">
        <v>0</v>
      </c>
      <c r="H73" s="270">
        <v>0</v>
      </c>
      <c r="I73" s="270">
        <v>0</v>
      </c>
      <c r="J73" s="270">
        <v>0</v>
      </c>
      <c r="K73" s="251"/>
    </row>
    <row r="74" spans="1:12" s="264" customFormat="1" ht="55.5" customHeight="1">
      <c r="A74" s="305" t="s">
        <v>111</v>
      </c>
      <c r="B74" s="300" t="s">
        <v>753</v>
      </c>
      <c r="C74" s="262">
        <v>7421</v>
      </c>
      <c r="D74" s="267">
        <f>SUM(D75:D77)</f>
        <v>6075.0869999999995</v>
      </c>
      <c r="E74" s="267">
        <f>SUM(E75:E77)</f>
        <v>6075.0869999999995</v>
      </c>
      <c r="F74" s="287" t="s">
        <v>109</v>
      </c>
      <c r="G74" s="267">
        <f>SUM(G75:G77)</f>
        <v>0</v>
      </c>
      <c r="H74" s="267">
        <f>SUM(H75:H77)</f>
        <v>0</v>
      </c>
      <c r="I74" s="267">
        <f>SUM(I75:I77)</f>
        <v>0</v>
      </c>
      <c r="J74" s="267">
        <f>SUM(J75:J77)</f>
        <v>0</v>
      </c>
      <c r="K74" s="251"/>
      <c r="L74" s="237"/>
    </row>
    <row r="75" spans="1:11" ht="111" customHeight="1">
      <c r="A75" s="268" t="s">
        <v>112</v>
      </c>
      <c r="B75" s="269" t="s">
        <v>754</v>
      </c>
      <c r="C75" s="297"/>
      <c r="D75" s="270">
        <f>SUM(E75:F75)</f>
        <v>0</v>
      </c>
      <c r="E75" s="270"/>
      <c r="F75" s="270" t="s">
        <v>109</v>
      </c>
      <c r="G75" s="294"/>
      <c r="H75" s="294"/>
      <c r="I75" s="294"/>
      <c r="J75" s="294"/>
      <c r="K75" s="251"/>
    </row>
    <row r="76" spans="1:12" s="264" customFormat="1" ht="69.75" customHeight="1">
      <c r="A76" s="268" t="s">
        <v>33</v>
      </c>
      <c r="B76" s="269" t="s">
        <v>755</v>
      </c>
      <c r="C76" s="166"/>
      <c r="D76" s="306">
        <f>SUM(E76:F76)</f>
        <v>3675.087</v>
      </c>
      <c r="E76" s="307">
        <v>3675.087</v>
      </c>
      <c r="F76" s="270" t="s">
        <v>109</v>
      </c>
      <c r="G76" s="294">
        <v>0</v>
      </c>
      <c r="H76" s="294">
        <v>0</v>
      </c>
      <c r="I76" s="294">
        <v>0</v>
      </c>
      <c r="J76" s="294">
        <v>0</v>
      </c>
      <c r="K76" s="271"/>
      <c r="L76" s="237"/>
    </row>
    <row r="77" spans="1:12" s="264" customFormat="1" ht="63.75">
      <c r="A77" s="281" t="s">
        <v>165</v>
      </c>
      <c r="B77" s="308" t="s">
        <v>756</v>
      </c>
      <c r="C77" s="166"/>
      <c r="D77" s="270">
        <f>SUM(E77:F77)</f>
        <v>2400</v>
      </c>
      <c r="E77" s="307">
        <v>2400</v>
      </c>
      <c r="F77" s="270" t="s">
        <v>109</v>
      </c>
      <c r="G77" s="294"/>
      <c r="H77" s="294"/>
      <c r="I77" s="294"/>
      <c r="J77" s="294"/>
      <c r="K77" s="271"/>
      <c r="L77" s="237"/>
    </row>
    <row r="78" spans="1:12" s="264" customFormat="1" ht="26.25" customHeight="1">
      <c r="A78" s="305" t="s">
        <v>130</v>
      </c>
      <c r="B78" s="300" t="s">
        <v>794</v>
      </c>
      <c r="C78" s="262">
        <v>7422</v>
      </c>
      <c r="D78" s="267">
        <f>D79+D100+D101</f>
        <v>111441.5</v>
      </c>
      <c r="E78" s="267">
        <f>SUM(E79,E100,E101)</f>
        <v>111441.5</v>
      </c>
      <c r="F78" s="287" t="s">
        <v>109</v>
      </c>
      <c r="G78" s="267">
        <f>SUM(G79,G100,G101)</f>
        <v>0</v>
      </c>
      <c r="H78" s="267">
        <f>SUM(H79,H100,H101)</f>
        <v>0</v>
      </c>
      <c r="I78" s="267">
        <f>SUM(I79,I100,I101)</f>
        <v>0</v>
      </c>
      <c r="J78" s="267">
        <f>SUM(J79,J100,J101)</f>
        <v>0</v>
      </c>
      <c r="K78" s="251"/>
      <c r="L78" s="237"/>
    </row>
    <row r="79" spans="1:12" s="264" customFormat="1" ht="104.25" customHeight="1">
      <c r="A79" s="268" t="s">
        <v>131</v>
      </c>
      <c r="B79" s="269" t="s">
        <v>795</v>
      </c>
      <c r="C79" s="300"/>
      <c r="D79" s="287">
        <f>SUM(D80,D81,D82,D83,D84,D85,D86,D87,D88,D89,D90,D91,D92,D93,D94,D95,D96,D97,D98,D99)</f>
        <v>111441.5</v>
      </c>
      <c r="E79" s="287">
        <f>SUM(E80,E81,E82,E83,E84,E85,E86,E87,E88,E89,E90,E91,E92,E93,E94,E95,E96,E97,E98,E99)</f>
        <v>111441.5</v>
      </c>
      <c r="F79" s="287" t="s">
        <v>109</v>
      </c>
      <c r="G79" s="287">
        <f>SUM(G80,G81,G82,G83,G84,G85,G86,G87,G88,G89,G90,G91,G92,G93,G94,G95,G96,G97,G98,G99)</f>
        <v>0</v>
      </c>
      <c r="H79" s="287">
        <f>SUM(H80,H81,H82,H83,H84,H85,H86,H87,H88,H89,H90,H91,H92,H93,H94,H95,H96,H97,H98,H99)</f>
        <v>0</v>
      </c>
      <c r="I79" s="287">
        <f>SUM(I80,I81,I82,I83,I84,I85,I86,I87,I88,I89,I90,I91,I92,I93,I94,I95,I96,I97,I98,I99)</f>
        <v>0</v>
      </c>
      <c r="J79" s="287">
        <f>SUM(J80,J81,J82,J83,J84,J85,J86,J87,J88,J89,J90,J91,J92,J93,J94,J95,J96,J97,J98,J99)</f>
        <v>0</v>
      </c>
      <c r="K79" s="251"/>
      <c r="L79" s="237"/>
    </row>
    <row r="80" spans="1:12" s="264" customFormat="1" ht="66" customHeight="1">
      <c r="A80" s="281" t="s">
        <v>253</v>
      </c>
      <c r="B80" s="309" t="s">
        <v>210</v>
      </c>
      <c r="C80" s="166"/>
      <c r="D80" s="270">
        <f aca="true" t="shared" si="6" ref="D80:D85">E80</f>
        <v>60</v>
      </c>
      <c r="E80" s="270">
        <v>60</v>
      </c>
      <c r="F80" s="270" t="s">
        <v>109</v>
      </c>
      <c r="G80" s="270">
        <v>0</v>
      </c>
      <c r="H80" s="270">
        <v>0</v>
      </c>
      <c r="I80" s="270">
        <v>0</v>
      </c>
      <c r="J80" s="270">
        <v>0</v>
      </c>
      <c r="K80" s="251"/>
      <c r="L80" s="237"/>
    </row>
    <row r="81" spans="1:12" s="264" customFormat="1" ht="128.25" customHeight="1">
      <c r="A81" s="281" t="s">
        <v>254</v>
      </c>
      <c r="B81" s="309" t="s">
        <v>211</v>
      </c>
      <c r="C81" s="166"/>
      <c r="D81" s="270">
        <f t="shared" si="6"/>
        <v>200</v>
      </c>
      <c r="E81" s="270">
        <v>200</v>
      </c>
      <c r="F81" s="270" t="s">
        <v>109</v>
      </c>
      <c r="G81" s="270">
        <v>0</v>
      </c>
      <c r="H81" s="270">
        <v>0</v>
      </c>
      <c r="I81" s="270">
        <v>0</v>
      </c>
      <c r="J81" s="270">
        <v>0</v>
      </c>
      <c r="K81" s="251"/>
      <c r="L81" s="237"/>
    </row>
    <row r="82" spans="1:12" s="264" customFormat="1" ht="65.25" customHeight="1">
      <c r="A82" s="281" t="s">
        <v>255</v>
      </c>
      <c r="B82" s="309" t="s">
        <v>212</v>
      </c>
      <c r="C82" s="166"/>
      <c r="D82" s="270">
        <f t="shared" si="6"/>
        <v>60</v>
      </c>
      <c r="E82" s="270">
        <v>60</v>
      </c>
      <c r="F82" s="270" t="s">
        <v>109</v>
      </c>
      <c r="G82" s="270">
        <v>0</v>
      </c>
      <c r="H82" s="270">
        <v>0</v>
      </c>
      <c r="I82" s="270">
        <v>0</v>
      </c>
      <c r="J82" s="270">
        <v>0</v>
      </c>
      <c r="K82" s="251"/>
      <c r="L82" s="237"/>
    </row>
    <row r="83" spans="1:12" s="264" customFormat="1" ht="76.5" customHeight="1">
      <c r="A83" s="281" t="s">
        <v>256</v>
      </c>
      <c r="B83" s="309" t="s">
        <v>213</v>
      </c>
      <c r="C83" s="166"/>
      <c r="D83" s="270">
        <f t="shared" si="6"/>
        <v>20</v>
      </c>
      <c r="E83" s="270">
        <v>20</v>
      </c>
      <c r="F83" s="270" t="s">
        <v>109</v>
      </c>
      <c r="G83" s="270">
        <v>0</v>
      </c>
      <c r="H83" s="270">
        <v>0</v>
      </c>
      <c r="I83" s="270">
        <v>0</v>
      </c>
      <c r="J83" s="270">
        <v>0</v>
      </c>
      <c r="K83" s="251"/>
      <c r="L83" s="237"/>
    </row>
    <row r="84" spans="1:12" s="264" customFormat="1" ht="35.25" customHeight="1">
      <c r="A84" s="281" t="s">
        <v>257</v>
      </c>
      <c r="B84" s="309" t="s">
        <v>214</v>
      </c>
      <c r="C84" s="166"/>
      <c r="D84" s="270">
        <f t="shared" si="6"/>
        <v>60</v>
      </c>
      <c r="E84" s="270">
        <v>60</v>
      </c>
      <c r="F84" s="270" t="s">
        <v>109</v>
      </c>
      <c r="G84" s="270">
        <v>0</v>
      </c>
      <c r="H84" s="270">
        <v>0</v>
      </c>
      <c r="I84" s="270">
        <v>0</v>
      </c>
      <c r="J84" s="270">
        <v>0</v>
      </c>
      <c r="K84" s="251"/>
      <c r="L84" s="237"/>
    </row>
    <row r="85" spans="1:12" s="264" customFormat="1" ht="45.75" customHeight="1">
      <c r="A85" s="281" t="s">
        <v>258</v>
      </c>
      <c r="B85" s="309" t="s">
        <v>215</v>
      </c>
      <c r="C85" s="166"/>
      <c r="D85" s="270">
        <f t="shared" si="6"/>
        <v>0</v>
      </c>
      <c r="E85" s="270"/>
      <c r="F85" s="270" t="s">
        <v>109</v>
      </c>
      <c r="G85" s="270"/>
      <c r="H85" s="270"/>
      <c r="I85" s="270"/>
      <c r="J85" s="270"/>
      <c r="K85" s="251"/>
      <c r="L85" s="237"/>
    </row>
    <row r="86" spans="1:12" s="264" customFormat="1" ht="45.75" customHeight="1">
      <c r="A86" s="281" t="s">
        <v>259</v>
      </c>
      <c r="B86" s="269" t="s">
        <v>260</v>
      </c>
      <c r="C86" s="166"/>
      <c r="D86" s="270">
        <f aca="true" t="shared" si="7" ref="D86:D101">E86</f>
        <v>30000</v>
      </c>
      <c r="E86" s="270">
        <v>30000</v>
      </c>
      <c r="F86" s="270" t="s">
        <v>109</v>
      </c>
      <c r="G86" s="270">
        <v>0</v>
      </c>
      <c r="H86" s="270">
        <v>0</v>
      </c>
      <c r="I86" s="270">
        <v>0</v>
      </c>
      <c r="J86" s="270">
        <v>0</v>
      </c>
      <c r="K86" s="251"/>
      <c r="L86" s="237"/>
    </row>
    <row r="87" spans="1:12" s="264" customFormat="1" ht="108" customHeight="1">
      <c r="A87" s="281" t="s">
        <v>261</v>
      </c>
      <c r="B87" s="269" t="s">
        <v>262</v>
      </c>
      <c r="C87" s="166"/>
      <c r="D87" s="270">
        <f t="shared" si="7"/>
        <v>100</v>
      </c>
      <c r="E87" s="270">
        <v>100</v>
      </c>
      <c r="F87" s="270" t="s">
        <v>109</v>
      </c>
      <c r="G87" s="270">
        <v>0</v>
      </c>
      <c r="H87" s="270">
        <v>0</v>
      </c>
      <c r="I87" s="270">
        <v>0</v>
      </c>
      <c r="J87" s="270">
        <v>0</v>
      </c>
      <c r="K87" s="251"/>
      <c r="L87" s="237"/>
    </row>
    <row r="88" spans="1:12" s="264" customFormat="1" ht="27.75" customHeight="1">
      <c r="A88" s="281" t="s">
        <v>263</v>
      </c>
      <c r="B88" s="269" t="s">
        <v>264</v>
      </c>
      <c r="C88" s="166"/>
      <c r="D88" s="270">
        <f t="shared" si="7"/>
        <v>0</v>
      </c>
      <c r="E88" s="270"/>
      <c r="F88" s="270" t="s">
        <v>109</v>
      </c>
      <c r="G88" s="270"/>
      <c r="H88" s="270"/>
      <c r="I88" s="270"/>
      <c r="J88" s="270"/>
      <c r="K88" s="251"/>
      <c r="L88" s="237"/>
    </row>
    <row r="89" spans="1:12" s="264" customFormat="1" ht="89.25" customHeight="1">
      <c r="A89" s="281" t="s">
        <v>265</v>
      </c>
      <c r="B89" s="269" t="s">
        <v>216</v>
      </c>
      <c r="C89" s="166"/>
      <c r="D89" s="270">
        <f t="shared" si="7"/>
        <v>1906.6</v>
      </c>
      <c r="E89" s="270">
        <v>1906.6</v>
      </c>
      <c r="F89" s="270" t="s">
        <v>109</v>
      </c>
      <c r="G89" s="270"/>
      <c r="H89" s="270"/>
      <c r="I89" s="270"/>
      <c r="J89" s="270"/>
      <c r="K89" s="251"/>
      <c r="L89" s="237"/>
    </row>
    <row r="90" spans="1:12" s="264" customFormat="1" ht="117" customHeight="1">
      <c r="A90" s="281" t="s">
        <v>266</v>
      </c>
      <c r="B90" s="269" t="s">
        <v>267</v>
      </c>
      <c r="C90" s="166"/>
      <c r="D90" s="274">
        <f t="shared" si="7"/>
        <v>974.3</v>
      </c>
      <c r="E90" s="270">
        <v>974.3</v>
      </c>
      <c r="F90" s="270" t="s">
        <v>109</v>
      </c>
      <c r="G90" s="270"/>
      <c r="H90" s="270"/>
      <c r="I90" s="270"/>
      <c r="J90" s="270"/>
      <c r="K90" s="251"/>
      <c r="L90" s="237"/>
    </row>
    <row r="91" spans="1:12" s="264" customFormat="1" ht="55.5" customHeight="1">
      <c r="A91" s="281" t="s">
        <v>268</v>
      </c>
      <c r="B91" s="269" t="s">
        <v>217</v>
      </c>
      <c r="C91" s="166"/>
      <c r="D91" s="274">
        <f t="shared" si="7"/>
        <v>0</v>
      </c>
      <c r="E91" s="270"/>
      <c r="F91" s="270" t="s">
        <v>109</v>
      </c>
      <c r="G91" s="270"/>
      <c r="H91" s="270"/>
      <c r="I91" s="270"/>
      <c r="J91" s="270"/>
      <c r="K91" s="251"/>
      <c r="L91" s="237"/>
    </row>
    <row r="92" spans="1:12" s="264" customFormat="1" ht="39.75" customHeight="1">
      <c r="A92" s="281" t="s">
        <v>269</v>
      </c>
      <c r="B92" s="269" t="s">
        <v>270</v>
      </c>
      <c r="C92" s="166"/>
      <c r="D92" s="274">
        <f t="shared" si="7"/>
        <v>58660</v>
      </c>
      <c r="E92" s="270">
        <v>58660</v>
      </c>
      <c r="F92" s="270" t="s">
        <v>109</v>
      </c>
      <c r="G92" s="270">
        <v>0</v>
      </c>
      <c r="H92" s="270">
        <v>0</v>
      </c>
      <c r="I92" s="270">
        <v>0</v>
      </c>
      <c r="J92" s="270">
        <v>0</v>
      </c>
      <c r="K92" s="251"/>
      <c r="L92" s="237"/>
    </row>
    <row r="93" spans="1:12" s="264" customFormat="1" ht="72.75" customHeight="1">
      <c r="A93" s="281" t="s">
        <v>271</v>
      </c>
      <c r="B93" s="269" t="s">
        <v>272</v>
      </c>
      <c r="C93" s="166"/>
      <c r="D93" s="274">
        <f t="shared" si="7"/>
        <v>19015.6</v>
      </c>
      <c r="E93" s="270">
        <v>19015.6</v>
      </c>
      <c r="F93" s="270" t="s">
        <v>109</v>
      </c>
      <c r="G93" s="270">
        <v>0</v>
      </c>
      <c r="H93" s="270">
        <v>0</v>
      </c>
      <c r="I93" s="270">
        <v>0</v>
      </c>
      <c r="J93" s="270">
        <v>0</v>
      </c>
      <c r="K93" s="251"/>
      <c r="L93" s="237"/>
    </row>
    <row r="94" spans="1:12" s="264" customFormat="1" ht="106.5" customHeight="1">
      <c r="A94" s="281" t="s">
        <v>273</v>
      </c>
      <c r="B94" s="269" t="s">
        <v>218</v>
      </c>
      <c r="C94" s="166"/>
      <c r="D94" s="274">
        <f t="shared" si="7"/>
        <v>0</v>
      </c>
      <c r="E94" s="270"/>
      <c r="F94" s="270" t="s">
        <v>109</v>
      </c>
      <c r="G94" s="270"/>
      <c r="H94" s="270"/>
      <c r="I94" s="270"/>
      <c r="J94" s="270"/>
      <c r="K94" s="251"/>
      <c r="L94" s="237"/>
    </row>
    <row r="95" spans="1:12" s="264" customFormat="1" ht="63.75" customHeight="1">
      <c r="A95" s="281" t="s">
        <v>274</v>
      </c>
      <c r="B95" s="269" t="s">
        <v>219</v>
      </c>
      <c r="C95" s="166"/>
      <c r="D95" s="274">
        <f t="shared" si="7"/>
        <v>0</v>
      </c>
      <c r="E95" s="270"/>
      <c r="F95" s="270" t="s">
        <v>109</v>
      </c>
      <c r="G95" s="270"/>
      <c r="H95" s="270"/>
      <c r="I95" s="270"/>
      <c r="J95" s="270"/>
      <c r="K95" s="251"/>
      <c r="L95" s="237"/>
    </row>
    <row r="96" spans="1:12" s="264" customFormat="1" ht="130.5" customHeight="1">
      <c r="A96" s="281" t="s">
        <v>275</v>
      </c>
      <c r="B96" s="269" t="s">
        <v>276</v>
      </c>
      <c r="C96" s="166"/>
      <c r="D96" s="270">
        <f t="shared" si="7"/>
        <v>50</v>
      </c>
      <c r="E96" s="270">
        <v>50</v>
      </c>
      <c r="F96" s="270" t="s">
        <v>109</v>
      </c>
      <c r="G96" s="270">
        <v>0</v>
      </c>
      <c r="H96" s="270">
        <v>0</v>
      </c>
      <c r="I96" s="270">
        <v>0</v>
      </c>
      <c r="J96" s="270">
        <v>0</v>
      </c>
      <c r="K96" s="251"/>
      <c r="L96" s="237"/>
    </row>
    <row r="97" spans="1:12" s="264" customFormat="1" ht="37.5" customHeight="1">
      <c r="A97" s="281" t="s">
        <v>277</v>
      </c>
      <c r="B97" s="269" t="s">
        <v>220</v>
      </c>
      <c r="C97" s="166"/>
      <c r="D97" s="270">
        <f t="shared" si="7"/>
        <v>35</v>
      </c>
      <c r="E97" s="270">
        <v>35</v>
      </c>
      <c r="F97" s="270" t="s">
        <v>109</v>
      </c>
      <c r="G97" s="270">
        <v>0</v>
      </c>
      <c r="H97" s="270">
        <v>0</v>
      </c>
      <c r="I97" s="270">
        <v>0</v>
      </c>
      <c r="J97" s="270">
        <v>0</v>
      </c>
      <c r="K97" s="251"/>
      <c r="L97" s="237"/>
    </row>
    <row r="98" spans="1:12" s="264" customFormat="1" ht="36.75" customHeight="1">
      <c r="A98" s="281" t="s">
        <v>278</v>
      </c>
      <c r="B98" s="269" t="s">
        <v>279</v>
      </c>
      <c r="C98" s="166"/>
      <c r="D98" s="270">
        <f t="shared" si="7"/>
        <v>0</v>
      </c>
      <c r="E98" s="270"/>
      <c r="F98" s="270" t="s">
        <v>109</v>
      </c>
      <c r="G98" s="270"/>
      <c r="H98" s="270"/>
      <c r="I98" s="270"/>
      <c r="J98" s="270"/>
      <c r="K98" s="251"/>
      <c r="L98" s="237"/>
    </row>
    <row r="99" spans="1:12" s="264" customFormat="1" ht="28.5" customHeight="1">
      <c r="A99" s="281" t="s">
        <v>280</v>
      </c>
      <c r="B99" s="269" t="s">
        <v>223</v>
      </c>
      <c r="C99" s="166"/>
      <c r="D99" s="270">
        <f t="shared" si="7"/>
        <v>300</v>
      </c>
      <c r="E99" s="270">
        <v>300</v>
      </c>
      <c r="F99" s="270" t="s">
        <v>109</v>
      </c>
      <c r="G99" s="270">
        <v>0</v>
      </c>
      <c r="H99" s="270">
        <v>0</v>
      </c>
      <c r="I99" s="270">
        <v>0</v>
      </c>
      <c r="J99" s="270">
        <v>0</v>
      </c>
      <c r="K99" s="251"/>
      <c r="L99" s="237"/>
    </row>
    <row r="100" spans="1:12" s="264" customFormat="1" ht="42" customHeight="1">
      <c r="A100" s="268" t="s">
        <v>132</v>
      </c>
      <c r="B100" s="269" t="s">
        <v>221</v>
      </c>
      <c r="C100" s="166"/>
      <c r="D100" s="270">
        <f t="shared" si="7"/>
        <v>0</v>
      </c>
      <c r="E100" s="270"/>
      <c r="F100" s="270" t="s">
        <v>109</v>
      </c>
      <c r="G100" s="270"/>
      <c r="H100" s="270"/>
      <c r="I100" s="270"/>
      <c r="J100" s="270"/>
      <c r="K100" s="251"/>
      <c r="L100" s="237"/>
    </row>
    <row r="101" spans="1:11" ht="33.75" customHeight="1">
      <c r="A101" s="268" t="s">
        <v>222</v>
      </c>
      <c r="B101" s="269" t="s">
        <v>281</v>
      </c>
      <c r="C101" s="166"/>
      <c r="D101" s="270">
        <f t="shared" si="7"/>
        <v>0</v>
      </c>
      <c r="E101" s="270"/>
      <c r="F101" s="270" t="s">
        <v>109</v>
      </c>
      <c r="G101" s="270"/>
      <c r="H101" s="270"/>
      <c r="I101" s="270"/>
      <c r="J101" s="270"/>
      <c r="K101" s="251"/>
    </row>
    <row r="102" spans="1:12" s="264" customFormat="1" ht="29.25" customHeight="1">
      <c r="A102" s="258" t="s">
        <v>133</v>
      </c>
      <c r="B102" s="310" t="s">
        <v>757</v>
      </c>
      <c r="C102" s="266">
        <v>7431</v>
      </c>
      <c r="D102" s="267">
        <f>SUM(D103:D104)</f>
        <v>400</v>
      </c>
      <c r="E102" s="267">
        <f>SUM(E103:E104)</f>
        <v>400</v>
      </c>
      <c r="F102" s="263" t="s">
        <v>109</v>
      </c>
      <c r="G102" s="267">
        <f>SUM(G103:G104)</f>
        <v>0</v>
      </c>
      <c r="H102" s="267">
        <f>SUM(H103:H104)</f>
        <v>0</v>
      </c>
      <c r="I102" s="267">
        <f>SUM(I103:I104)</f>
        <v>0</v>
      </c>
      <c r="J102" s="267">
        <f>SUM(J103:J104)</f>
        <v>0</v>
      </c>
      <c r="K102" s="251"/>
      <c r="L102" s="237"/>
    </row>
    <row r="103" spans="1:11" ht="54.75" customHeight="1">
      <c r="A103" s="268" t="s">
        <v>134</v>
      </c>
      <c r="B103" s="290" t="s">
        <v>758</v>
      </c>
      <c r="C103" s="297"/>
      <c r="D103" s="270">
        <f>SUM(E103:F103)</f>
        <v>400</v>
      </c>
      <c r="E103" s="270">
        <v>400</v>
      </c>
      <c r="F103" s="270" t="s">
        <v>109</v>
      </c>
      <c r="G103" s="270">
        <v>0</v>
      </c>
      <c r="H103" s="270">
        <v>0</v>
      </c>
      <c r="I103" s="270">
        <v>0</v>
      </c>
      <c r="J103" s="270">
        <v>0</v>
      </c>
      <c r="K103" s="251"/>
    </row>
    <row r="104" spans="1:12" s="264" customFormat="1" ht="38.25">
      <c r="A104" s="268" t="s">
        <v>135</v>
      </c>
      <c r="B104" s="290" t="s">
        <v>759</v>
      </c>
      <c r="C104" s="297"/>
      <c r="D104" s="270">
        <f>SUM(E104:F104)</f>
        <v>0</v>
      </c>
      <c r="E104" s="270"/>
      <c r="F104" s="270" t="s">
        <v>109</v>
      </c>
      <c r="G104" s="294"/>
      <c r="H104" s="294"/>
      <c r="I104" s="294"/>
      <c r="J104" s="294"/>
      <c r="K104" s="251"/>
      <c r="L104" s="237"/>
    </row>
    <row r="105" spans="1:12" s="264" customFormat="1" ht="56.25" customHeight="1">
      <c r="A105" s="305" t="s">
        <v>136</v>
      </c>
      <c r="B105" s="265" t="s">
        <v>282</v>
      </c>
      <c r="C105" s="266">
        <v>7441</v>
      </c>
      <c r="D105" s="267">
        <f>SUM(D106:D107)</f>
        <v>0</v>
      </c>
      <c r="E105" s="267">
        <f>SUM(E106:E107)</f>
        <v>0</v>
      </c>
      <c r="F105" s="263" t="s">
        <v>109</v>
      </c>
      <c r="G105" s="267">
        <f>SUM(G106:G107)</f>
        <v>0</v>
      </c>
      <c r="H105" s="267">
        <f>SUM(H106:H107)</f>
        <v>0</v>
      </c>
      <c r="I105" s="267">
        <f>SUM(I106:I107)</f>
        <v>0</v>
      </c>
      <c r="J105" s="267">
        <f>SUM(J106:J107)</f>
        <v>0</v>
      </c>
      <c r="K105" s="251"/>
      <c r="L105" s="237"/>
    </row>
    <row r="106" spans="1:12" s="264" customFormat="1" ht="121.5" customHeight="1">
      <c r="A106" s="311" t="s">
        <v>137</v>
      </c>
      <c r="B106" s="269" t="s">
        <v>760</v>
      </c>
      <c r="C106" s="297"/>
      <c r="D106" s="270">
        <f>SUM(E106:F106)</f>
        <v>0</v>
      </c>
      <c r="E106" s="274"/>
      <c r="F106" s="270" t="s">
        <v>109</v>
      </c>
      <c r="G106" s="274"/>
      <c r="H106" s="274"/>
      <c r="I106" s="274"/>
      <c r="J106" s="274"/>
      <c r="K106" s="251"/>
      <c r="L106" s="237"/>
    </row>
    <row r="107" spans="1:12" s="264" customFormat="1" ht="121.5" customHeight="1">
      <c r="A107" s="281" t="s">
        <v>166</v>
      </c>
      <c r="B107" s="269" t="s">
        <v>761</v>
      </c>
      <c r="C107" s="312"/>
      <c r="D107" s="270">
        <f>SUM(E107:F107)</f>
        <v>0</v>
      </c>
      <c r="E107" s="274"/>
      <c r="F107" s="270" t="s">
        <v>109</v>
      </c>
      <c r="G107" s="313"/>
      <c r="H107" s="313"/>
      <c r="I107" s="313"/>
      <c r="J107" s="313"/>
      <c r="K107" s="251"/>
      <c r="L107" s="237"/>
    </row>
    <row r="108" spans="1:12" s="264" customFormat="1" ht="58.5" customHeight="1">
      <c r="A108" s="258" t="s">
        <v>138</v>
      </c>
      <c r="B108" s="265" t="s">
        <v>283</v>
      </c>
      <c r="C108" s="266">
        <v>7442</v>
      </c>
      <c r="D108" s="267">
        <f>SUM(D109:D110)</f>
        <v>0</v>
      </c>
      <c r="E108" s="263" t="s">
        <v>109</v>
      </c>
      <c r="F108" s="267">
        <f>SUM(F109:F110)</f>
        <v>0</v>
      </c>
      <c r="G108" s="263"/>
      <c r="H108" s="263"/>
      <c r="I108" s="263"/>
      <c r="J108" s="263"/>
      <c r="K108" s="251"/>
      <c r="L108" s="237"/>
    </row>
    <row r="109" spans="1:11" ht="134.25" customHeight="1">
      <c r="A109" s="268" t="s">
        <v>139</v>
      </c>
      <c r="B109" s="314" t="s">
        <v>762</v>
      </c>
      <c r="C109" s="297"/>
      <c r="D109" s="270">
        <f>SUM(E109:F109)</f>
        <v>0</v>
      </c>
      <c r="E109" s="270" t="s">
        <v>109</v>
      </c>
      <c r="F109" s="270">
        <v>0</v>
      </c>
      <c r="G109" s="270"/>
      <c r="H109" s="270"/>
      <c r="I109" s="270"/>
      <c r="J109" s="270"/>
      <c r="K109" s="251"/>
    </row>
    <row r="110" spans="1:12" s="264" customFormat="1" ht="114.75">
      <c r="A110" s="268" t="s">
        <v>140</v>
      </c>
      <c r="B110" s="290" t="s">
        <v>763</v>
      </c>
      <c r="C110" s="297"/>
      <c r="D110" s="270">
        <f>SUM(E110:F110)</f>
        <v>0</v>
      </c>
      <c r="E110" s="270" t="s">
        <v>109</v>
      </c>
      <c r="F110" s="270">
        <v>0</v>
      </c>
      <c r="G110" s="270"/>
      <c r="H110" s="270"/>
      <c r="I110" s="270"/>
      <c r="J110" s="270"/>
      <c r="K110" s="251"/>
      <c r="L110" s="237"/>
    </row>
    <row r="111" spans="1:12" s="264" customFormat="1" ht="25.5">
      <c r="A111" s="315" t="s">
        <v>34</v>
      </c>
      <c r="B111" s="265" t="s">
        <v>764</v>
      </c>
      <c r="C111" s="266">
        <v>7452</v>
      </c>
      <c r="D111" s="267">
        <f aca="true" t="shared" si="8" ref="D111:J111">SUM(D112:D114)</f>
        <v>0</v>
      </c>
      <c r="E111" s="267">
        <f t="shared" si="8"/>
        <v>0</v>
      </c>
      <c r="F111" s="267">
        <f t="shared" si="8"/>
        <v>0</v>
      </c>
      <c r="G111" s="267">
        <f t="shared" si="8"/>
        <v>0</v>
      </c>
      <c r="H111" s="267">
        <f t="shared" si="8"/>
        <v>0</v>
      </c>
      <c r="I111" s="267">
        <f t="shared" si="8"/>
        <v>0</v>
      </c>
      <c r="J111" s="267">
        <f t="shared" si="8"/>
        <v>0</v>
      </c>
      <c r="K111" s="251"/>
      <c r="L111" s="237"/>
    </row>
    <row r="112" spans="1:11" ht="37.5" customHeight="1">
      <c r="A112" s="268" t="s">
        <v>35</v>
      </c>
      <c r="B112" s="316" t="s">
        <v>765</v>
      </c>
      <c r="C112" s="297"/>
      <c r="D112" s="270">
        <f>SUM(E112:F112)</f>
        <v>0</v>
      </c>
      <c r="E112" s="270" t="s">
        <v>109</v>
      </c>
      <c r="F112" s="270">
        <v>0</v>
      </c>
      <c r="G112" s="270"/>
      <c r="H112" s="270"/>
      <c r="I112" s="270"/>
      <c r="J112" s="270"/>
      <c r="K112" s="251"/>
    </row>
    <row r="113" spans="1:11" ht="39.75" customHeight="1">
      <c r="A113" s="268" t="s">
        <v>36</v>
      </c>
      <c r="B113" s="316" t="s">
        <v>766</v>
      </c>
      <c r="C113" s="297"/>
      <c r="D113" s="270">
        <f>SUM(E113:F113)</f>
        <v>0</v>
      </c>
      <c r="E113" s="270" t="s">
        <v>109</v>
      </c>
      <c r="F113" s="270"/>
      <c r="G113" s="270"/>
      <c r="H113" s="270"/>
      <c r="I113" s="270"/>
      <c r="J113" s="270"/>
      <c r="K113" s="251"/>
    </row>
    <row r="114" spans="1:11" ht="42.75" customHeight="1">
      <c r="A114" s="268" t="s">
        <v>37</v>
      </c>
      <c r="B114" s="316" t="s">
        <v>767</v>
      </c>
      <c r="C114" s="297"/>
      <c r="D114" s="270">
        <f>SUM(E114:F114)</f>
        <v>0</v>
      </c>
      <c r="E114" s="317">
        <v>0</v>
      </c>
      <c r="F114" s="270">
        <v>0</v>
      </c>
      <c r="G114" s="270"/>
      <c r="H114" s="270"/>
      <c r="I114" s="270"/>
      <c r="J114" s="270"/>
      <c r="K114" s="318"/>
    </row>
    <row r="115" spans="2:13" ht="12.75">
      <c r="B115" s="257"/>
      <c r="D115" s="257"/>
      <c r="E115" s="257"/>
      <c r="F115" s="257"/>
      <c r="G115" s="257"/>
      <c r="H115" s="257"/>
      <c r="I115" s="257"/>
      <c r="J115" s="257"/>
      <c r="K115" s="257"/>
      <c r="M115" s="257"/>
    </row>
    <row r="116" spans="2:13" ht="12.75">
      <c r="B116" s="257"/>
      <c r="D116" s="257"/>
      <c r="E116" s="257"/>
      <c r="F116" s="257"/>
      <c r="G116" s="257"/>
      <c r="H116" s="257"/>
      <c r="I116" s="257"/>
      <c r="J116" s="257"/>
      <c r="K116" s="257"/>
      <c r="M116" s="257"/>
    </row>
    <row r="117" spans="2:13" ht="12.75">
      <c r="B117" s="257"/>
      <c r="D117" s="257"/>
      <c r="E117" s="257"/>
      <c r="F117" s="257"/>
      <c r="G117" s="257"/>
      <c r="H117" s="257"/>
      <c r="I117" s="257"/>
      <c r="J117" s="257"/>
      <c r="K117" s="257"/>
      <c r="M117" s="257"/>
    </row>
    <row r="118" spans="2:13" ht="12.75">
      <c r="B118" s="257"/>
      <c r="D118" s="257"/>
      <c r="E118" s="257"/>
      <c r="F118" s="257"/>
      <c r="G118" s="257"/>
      <c r="H118" s="257"/>
      <c r="I118" s="257"/>
      <c r="J118" s="257"/>
      <c r="K118" s="257"/>
      <c r="M118" s="257"/>
    </row>
    <row r="119" spans="2:13" ht="12.75">
      <c r="B119" s="257"/>
      <c r="D119" s="257"/>
      <c r="E119" s="257"/>
      <c r="F119" s="257"/>
      <c r="G119" s="257"/>
      <c r="H119" s="257"/>
      <c r="I119" s="257"/>
      <c r="J119" s="257"/>
      <c r="K119" s="257"/>
      <c r="M119" s="257"/>
    </row>
    <row r="120" spans="2:13" ht="12.75">
      <c r="B120" s="257"/>
      <c r="D120" s="257"/>
      <c r="E120" s="257"/>
      <c r="F120" s="257"/>
      <c r="G120" s="257"/>
      <c r="H120" s="257"/>
      <c r="I120" s="257"/>
      <c r="J120" s="257"/>
      <c r="K120" s="257"/>
      <c r="M120" s="257"/>
    </row>
    <row r="121" spans="2:13" ht="12.75">
      <c r="B121" s="257"/>
      <c r="D121" s="257"/>
      <c r="E121" s="257"/>
      <c r="F121" s="257"/>
      <c r="G121" s="257"/>
      <c r="H121" s="257"/>
      <c r="I121" s="257"/>
      <c r="J121" s="257"/>
      <c r="K121" s="257"/>
      <c r="M121" s="257"/>
    </row>
    <row r="122" spans="2:13" ht="12.75">
      <c r="B122" s="257"/>
      <c r="D122" s="257"/>
      <c r="E122" s="257"/>
      <c r="F122" s="257"/>
      <c r="G122" s="257"/>
      <c r="H122" s="257"/>
      <c r="I122" s="257"/>
      <c r="J122" s="257"/>
      <c r="K122" s="257"/>
      <c r="M122" s="257"/>
    </row>
    <row r="123" spans="2:13" ht="12.75">
      <c r="B123" s="257"/>
      <c r="D123" s="257"/>
      <c r="E123" s="257"/>
      <c r="F123" s="257"/>
      <c r="G123" s="257"/>
      <c r="H123" s="257"/>
      <c r="I123" s="257"/>
      <c r="J123" s="257"/>
      <c r="K123" s="257"/>
      <c r="M123" s="257"/>
    </row>
    <row r="124" spans="2:13" ht="12.75">
      <c r="B124" s="257"/>
      <c r="D124" s="257"/>
      <c r="E124" s="257"/>
      <c r="F124" s="257"/>
      <c r="G124" s="257"/>
      <c r="H124" s="257"/>
      <c r="I124" s="257"/>
      <c r="J124" s="257"/>
      <c r="K124" s="257"/>
      <c r="M124" s="257"/>
    </row>
    <row r="125" spans="2:13" ht="12.75">
      <c r="B125" s="257"/>
      <c r="D125" s="257"/>
      <c r="E125" s="257"/>
      <c r="F125" s="257"/>
      <c r="G125" s="257"/>
      <c r="H125" s="257"/>
      <c r="I125" s="257"/>
      <c r="J125" s="257"/>
      <c r="K125" s="257"/>
      <c r="M125" s="257"/>
    </row>
    <row r="126" spans="2:13" ht="12.75">
      <c r="B126" s="257"/>
      <c r="D126" s="257"/>
      <c r="E126" s="257"/>
      <c r="F126" s="257"/>
      <c r="G126" s="257"/>
      <c r="H126" s="257"/>
      <c r="I126" s="257"/>
      <c r="J126" s="257"/>
      <c r="K126" s="257"/>
      <c r="M126" s="257"/>
    </row>
    <row r="127" spans="2:13" ht="12.75">
      <c r="B127" s="257"/>
      <c r="D127" s="257"/>
      <c r="E127" s="257"/>
      <c r="F127" s="257"/>
      <c r="G127" s="257"/>
      <c r="H127" s="257"/>
      <c r="I127" s="257"/>
      <c r="J127" s="257"/>
      <c r="K127" s="257"/>
      <c r="M127" s="257"/>
    </row>
    <row r="128" spans="2:13" ht="12.75">
      <c r="B128" s="257"/>
      <c r="D128" s="257"/>
      <c r="E128" s="257"/>
      <c r="F128" s="257"/>
      <c r="G128" s="257"/>
      <c r="H128" s="257"/>
      <c r="I128" s="257"/>
      <c r="J128" s="257"/>
      <c r="K128" s="257"/>
      <c r="M128" s="257"/>
    </row>
    <row r="129" spans="2:13" ht="12.75">
      <c r="B129" s="257"/>
      <c r="D129" s="257"/>
      <c r="E129" s="257"/>
      <c r="F129" s="257"/>
      <c r="G129" s="257"/>
      <c r="H129" s="257"/>
      <c r="I129" s="257"/>
      <c r="J129" s="257"/>
      <c r="K129" s="257"/>
      <c r="M129" s="257"/>
    </row>
    <row r="130" spans="2:13" ht="12.75">
      <c r="B130" s="257"/>
      <c r="D130" s="257"/>
      <c r="E130" s="257"/>
      <c r="F130" s="257"/>
      <c r="G130" s="257"/>
      <c r="H130" s="257"/>
      <c r="I130" s="257"/>
      <c r="J130" s="257"/>
      <c r="K130" s="257"/>
      <c r="M130" s="257"/>
    </row>
    <row r="131" spans="2:13" ht="12.75">
      <c r="B131" s="257"/>
      <c r="D131" s="257"/>
      <c r="E131" s="257"/>
      <c r="F131" s="257"/>
      <c r="G131" s="257"/>
      <c r="H131" s="257"/>
      <c r="I131" s="257"/>
      <c r="J131" s="257"/>
      <c r="K131" s="257"/>
      <c r="M131" s="257"/>
    </row>
    <row r="132" spans="2:13" ht="12.75">
      <c r="B132" s="257"/>
      <c r="D132" s="257"/>
      <c r="E132" s="257"/>
      <c r="F132" s="257"/>
      <c r="G132" s="257"/>
      <c r="H132" s="257"/>
      <c r="I132" s="257"/>
      <c r="J132" s="257"/>
      <c r="K132" s="257"/>
      <c r="M132" s="257"/>
    </row>
    <row r="133" spans="2:13" ht="12.75">
      <c r="B133" s="257"/>
      <c r="D133" s="257"/>
      <c r="E133" s="257"/>
      <c r="F133" s="257"/>
      <c r="G133" s="257"/>
      <c r="H133" s="257"/>
      <c r="I133" s="257"/>
      <c r="J133" s="257"/>
      <c r="K133" s="257"/>
      <c r="M133" s="257"/>
    </row>
    <row r="134" spans="2:13" ht="12.75">
      <c r="B134" s="257"/>
      <c r="D134" s="257"/>
      <c r="E134" s="257"/>
      <c r="F134" s="257"/>
      <c r="G134" s="257"/>
      <c r="H134" s="257"/>
      <c r="I134" s="257"/>
      <c r="J134" s="257"/>
      <c r="K134" s="257"/>
      <c r="M134" s="257"/>
    </row>
    <row r="135" spans="2:13" ht="12.75">
      <c r="B135" s="257"/>
      <c r="D135" s="257"/>
      <c r="E135" s="257"/>
      <c r="F135" s="257"/>
      <c r="G135" s="257"/>
      <c r="H135" s="257"/>
      <c r="I135" s="257"/>
      <c r="J135" s="257"/>
      <c r="K135" s="257"/>
      <c r="M135" s="257"/>
    </row>
    <row r="136" spans="2:13" ht="12.75">
      <c r="B136" s="257"/>
      <c r="D136" s="257"/>
      <c r="E136" s="257"/>
      <c r="F136" s="257"/>
      <c r="G136" s="257"/>
      <c r="H136" s="257"/>
      <c r="I136" s="257"/>
      <c r="J136" s="257"/>
      <c r="K136" s="257"/>
      <c r="M136" s="257"/>
    </row>
    <row r="137" spans="2:13" ht="12.75">
      <c r="B137" s="257"/>
      <c r="D137" s="257"/>
      <c r="E137" s="257"/>
      <c r="F137" s="257"/>
      <c r="G137" s="257"/>
      <c r="H137" s="257"/>
      <c r="I137" s="257"/>
      <c r="J137" s="257"/>
      <c r="K137" s="257"/>
      <c r="M137" s="257"/>
    </row>
    <row r="138" spans="2:13" ht="12.75">
      <c r="B138" s="257"/>
      <c r="D138" s="257"/>
      <c r="E138" s="257"/>
      <c r="F138" s="257"/>
      <c r="G138" s="257"/>
      <c r="H138" s="257"/>
      <c r="I138" s="257"/>
      <c r="J138" s="257"/>
      <c r="K138" s="257"/>
      <c r="M138" s="257"/>
    </row>
    <row r="139" spans="2:13" ht="12.75">
      <c r="B139" s="257"/>
      <c r="D139" s="257"/>
      <c r="E139" s="257"/>
      <c r="F139" s="257"/>
      <c r="G139" s="257"/>
      <c r="H139" s="257"/>
      <c r="I139" s="257"/>
      <c r="J139" s="257"/>
      <c r="K139" s="257"/>
      <c r="M139" s="257"/>
    </row>
    <row r="140" spans="2:13" ht="12.75">
      <c r="B140" s="257"/>
      <c r="D140" s="257"/>
      <c r="E140" s="257"/>
      <c r="F140" s="257"/>
      <c r="G140" s="257"/>
      <c r="H140" s="257"/>
      <c r="I140" s="257"/>
      <c r="J140" s="257"/>
      <c r="K140" s="257"/>
      <c r="M140" s="257"/>
    </row>
    <row r="141" spans="2:13" ht="12.75">
      <c r="B141" s="257"/>
      <c r="D141" s="257"/>
      <c r="E141" s="257"/>
      <c r="F141" s="257"/>
      <c r="G141" s="257"/>
      <c r="H141" s="257"/>
      <c r="I141" s="257"/>
      <c r="J141" s="257"/>
      <c r="K141" s="257"/>
      <c r="M141" s="257"/>
    </row>
    <row r="142" spans="2:13" ht="12.75">
      <c r="B142" s="257"/>
      <c r="D142" s="257"/>
      <c r="E142" s="257"/>
      <c r="F142" s="257"/>
      <c r="G142" s="257"/>
      <c r="H142" s="257"/>
      <c r="I142" s="257"/>
      <c r="J142" s="257"/>
      <c r="K142" s="257"/>
      <c r="M142" s="257"/>
    </row>
    <row r="143" spans="2:13" ht="12.75">
      <c r="B143" s="257"/>
      <c r="D143" s="257"/>
      <c r="E143" s="257"/>
      <c r="F143" s="257"/>
      <c r="G143" s="257"/>
      <c r="H143" s="257"/>
      <c r="I143" s="257"/>
      <c r="J143" s="257"/>
      <c r="K143" s="257"/>
      <c r="M143" s="257"/>
    </row>
    <row r="144" spans="2:13" ht="12.75">
      <c r="B144" s="257"/>
      <c r="D144" s="257"/>
      <c r="E144" s="257"/>
      <c r="F144" s="257"/>
      <c r="G144" s="257"/>
      <c r="H144" s="257"/>
      <c r="I144" s="257"/>
      <c r="J144" s="257"/>
      <c r="K144" s="257"/>
      <c r="M144" s="257"/>
    </row>
    <row r="145" spans="2:13" ht="12.75">
      <c r="B145" s="257"/>
      <c r="D145" s="257"/>
      <c r="E145" s="257"/>
      <c r="F145" s="257"/>
      <c r="G145" s="257"/>
      <c r="H145" s="257"/>
      <c r="I145" s="257"/>
      <c r="J145" s="257"/>
      <c r="K145" s="257"/>
      <c r="M145" s="257"/>
    </row>
    <row r="146" spans="2:13" ht="12.75">
      <c r="B146" s="257"/>
      <c r="D146" s="257"/>
      <c r="E146" s="257"/>
      <c r="F146" s="257"/>
      <c r="G146" s="257"/>
      <c r="H146" s="257"/>
      <c r="I146" s="257"/>
      <c r="J146" s="257"/>
      <c r="K146" s="257"/>
      <c r="M146" s="257"/>
    </row>
    <row r="147" spans="2:13" ht="12.75">
      <c r="B147" s="257"/>
      <c r="D147" s="257"/>
      <c r="E147" s="257"/>
      <c r="F147" s="257"/>
      <c r="G147" s="257"/>
      <c r="H147" s="257"/>
      <c r="I147" s="257"/>
      <c r="J147" s="257"/>
      <c r="K147" s="257"/>
      <c r="M147" s="257"/>
    </row>
    <row r="148" spans="2:13" ht="12.75">
      <c r="B148" s="257"/>
      <c r="D148" s="257"/>
      <c r="E148" s="257"/>
      <c r="F148" s="257"/>
      <c r="G148" s="257"/>
      <c r="H148" s="257"/>
      <c r="I148" s="257"/>
      <c r="J148" s="257"/>
      <c r="K148" s="257"/>
      <c r="M148" s="257"/>
    </row>
    <row r="149" spans="2:13" ht="12.75">
      <c r="B149" s="257"/>
      <c r="D149" s="257"/>
      <c r="E149" s="257"/>
      <c r="F149" s="257"/>
      <c r="G149" s="257"/>
      <c r="H149" s="257"/>
      <c r="I149" s="257"/>
      <c r="J149" s="257"/>
      <c r="K149" s="257"/>
      <c r="M149" s="257"/>
    </row>
    <row r="150" spans="2:13" ht="12.75">
      <c r="B150" s="257"/>
      <c r="D150" s="257"/>
      <c r="E150" s="257"/>
      <c r="F150" s="257"/>
      <c r="G150" s="257"/>
      <c r="H150" s="257"/>
      <c r="I150" s="257"/>
      <c r="J150" s="257"/>
      <c r="K150" s="257"/>
      <c r="M150" s="257"/>
    </row>
    <row r="151" spans="2:13" ht="12.75">
      <c r="B151" s="257"/>
      <c r="D151" s="257"/>
      <c r="E151" s="257"/>
      <c r="F151" s="257"/>
      <c r="G151" s="257"/>
      <c r="H151" s="257"/>
      <c r="I151" s="257"/>
      <c r="J151" s="257"/>
      <c r="K151" s="257"/>
      <c r="M151" s="257"/>
    </row>
  </sheetData>
  <sheetProtection/>
  <protectedRanges>
    <protectedRange sqref="E47 G47:K47" name="Range7"/>
    <protectedRange sqref="E103:E104 E106:E107 F109:F110 G106:K107 F112:F113 G103:K104 L115 L104:L105 L107:L108 G113:J113 E114:K114 K79:K101 L101:L102" name="Range4"/>
    <protectedRange sqref="E37:E38 E41:E44 F49 G51:K51 E51 F53 G55:K55 E55 G41:K44 L28:L36 L38:L39 L42:L45 L56 G37:K38 K27:K35" name="Range2"/>
    <protectedRange sqref="E11:E13 E15 L19:L25 G15:K15 L12:L14 K18:K35 G11:K13" name="Range1"/>
    <protectedRange sqref="G57:K60 E57:E60 G70:K73 G75:K77 F66 E68 E70:E73 E75:E77 L58:L60 G68:K68 L76:L78 L69 L71:L74 F62:F63" name="Range3"/>
    <protectedRange sqref="L26:L27" name="Range6"/>
    <protectedRange sqref="E1:F1" name="Range8"/>
    <protectedRange sqref="E19" name="Range1_1"/>
    <protectedRange sqref="E18 E20:E35" name="Range3_1"/>
    <protectedRange sqref="E80:E85 G80:J85 G87:J101 E87:E101" name="Range3_2"/>
  </protectedRanges>
  <mergeCells count="10">
    <mergeCell ref="E1:F1"/>
    <mergeCell ref="A4:A6"/>
    <mergeCell ref="I3:J3"/>
    <mergeCell ref="D4:F4"/>
    <mergeCell ref="G4:J4"/>
    <mergeCell ref="G5:J5"/>
    <mergeCell ref="E5:F5"/>
    <mergeCell ref="B4:B6"/>
    <mergeCell ref="C4:C6"/>
    <mergeCell ref="D5:D6"/>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U507"/>
  <sheetViews>
    <sheetView zoomScalePageLayoutView="0" workbookViewId="0" topLeftCell="A64">
      <selection activeCell="E4" sqref="E4:J4"/>
    </sheetView>
  </sheetViews>
  <sheetFormatPr defaultColWidth="9.140625" defaultRowHeight="12.75"/>
  <cols>
    <col min="1" max="1" width="6.140625" style="77" customWidth="1"/>
    <col min="2" max="2" width="5.421875" style="177" customWidth="1"/>
    <col min="3" max="3" width="4.421875" style="178" customWidth="1"/>
    <col min="4" max="4" width="5.7109375" style="179" customWidth="1"/>
    <col min="5" max="5" width="34.140625" style="438" customWidth="1"/>
    <col min="6" max="6" width="15.421875" style="77" customWidth="1"/>
    <col min="7" max="7" width="14.8515625" style="77" customWidth="1"/>
    <col min="8" max="8" width="15.00390625" style="77" customWidth="1"/>
    <col min="9" max="9" width="13.28125" style="77" customWidth="1"/>
    <col min="10" max="10" width="14.421875" style="77" customWidth="1"/>
    <col min="11" max="11" width="13.28125" style="77" customWidth="1"/>
    <col min="12" max="12" width="13.7109375" style="77" customWidth="1"/>
    <col min="13" max="13" width="16.57421875" style="77" customWidth="1"/>
    <col min="14" max="14" width="12.421875" style="77" customWidth="1"/>
    <col min="15" max="15" width="12.57421875" style="77" customWidth="1"/>
    <col min="16" max="16384" width="9.140625" style="77" customWidth="1"/>
  </cols>
  <sheetData>
    <row r="1" spans="1:13" s="165" customFormat="1" ht="6.75" customHeight="1">
      <c r="A1" s="164"/>
      <c r="B1" s="164"/>
      <c r="C1" s="164"/>
      <c r="D1" s="164"/>
      <c r="E1" s="164"/>
      <c r="F1" s="320"/>
      <c r="G1" s="164"/>
      <c r="H1" s="164"/>
      <c r="I1" s="164"/>
      <c r="J1" s="164"/>
      <c r="K1" s="164"/>
      <c r="L1" s="164"/>
      <c r="M1" s="164"/>
    </row>
    <row r="2" spans="1:13" s="165" customFormat="1" ht="12" customHeight="1">
      <c r="A2" s="321"/>
      <c r="B2" s="321"/>
      <c r="C2" s="321"/>
      <c r="D2" s="321"/>
      <c r="E2" s="321"/>
      <c r="F2" s="322" t="s">
        <v>521</v>
      </c>
      <c r="G2" s="322"/>
      <c r="H2" s="323"/>
      <c r="I2" s="321"/>
      <c r="J2" s="321"/>
      <c r="K2" s="321"/>
      <c r="L2" s="321"/>
      <c r="M2" s="164"/>
    </row>
    <row r="3" spans="1:13" s="165" customFormat="1" ht="4.5" customHeight="1" hidden="1">
      <c r="A3" s="324"/>
      <c r="B3" s="324"/>
      <c r="C3" s="324"/>
      <c r="D3" s="324"/>
      <c r="E3" s="324"/>
      <c r="F3" s="324"/>
      <c r="G3" s="324"/>
      <c r="H3" s="324"/>
      <c r="I3" s="324"/>
      <c r="J3" s="324"/>
      <c r="K3" s="324"/>
      <c r="L3" s="324"/>
      <c r="M3" s="164"/>
    </row>
    <row r="4" spans="1:13" s="165" customFormat="1" ht="24.75" customHeight="1">
      <c r="A4" s="324"/>
      <c r="B4" s="324"/>
      <c r="C4" s="324"/>
      <c r="D4" s="324"/>
      <c r="E4" s="325" t="s">
        <v>522</v>
      </c>
      <c r="F4" s="325"/>
      <c r="G4" s="325"/>
      <c r="H4" s="325"/>
      <c r="I4" s="325"/>
      <c r="J4" s="325"/>
      <c r="K4" s="324"/>
      <c r="L4" s="324"/>
      <c r="M4" s="164"/>
    </row>
    <row r="5" spans="1:13" s="165" customFormat="1" ht="12.75" hidden="1">
      <c r="A5" s="326"/>
      <c r="B5" s="326"/>
      <c r="C5" s="326"/>
      <c r="D5" s="326"/>
      <c r="E5" s="326"/>
      <c r="F5" s="326"/>
      <c r="G5" s="326"/>
      <c r="H5" s="326"/>
      <c r="I5" s="326"/>
      <c r="J5" s="326"/>
      <c r="K5" s="326"/>
      <c r="L5" s="327"/>
      <c r="M5" s="164"/>
    </row>
    <row r="6" spans="2:13" ht="12.75" customHeight="1" thickBot="1">
      <c r="B6" s="328"/>
      <c r="C6" s="329"/>
      <c r="D6" s="329"/>
      <c r="E6" s="330"/>
      <c r="G6" s="77" t="s">
        <v>353</v>
      </c>
      <c r="L6" s="226"/>
      <c r="M6" s="226"/>
    </row>
    <row r="7" spans="1:13" ht="27" customHeight="1" thickBot="1">
      <c r="A7" s="331" t="s">
        <v>523</v>
      </c>
      <c r="B7" s="332" t="s">
        <v>524</v>
      </c>
      <c r="C7" s="333" t="s">
        <v>525</v>
      </c>
      <c r="D7" s="333" t="s">
        <v>526</v>
      </c>
      <c r="E7" s="334" t="s">
        <v>527</v>
      </c>
      <c r="F7" s="335" t="s">
        <v>347</v>
      </c>
      <c r="G7" s="336"/>
      <c r="H7" s="337"/>
      <c r="I7" s="338" t="s">
        <v>352</v>
      </c>
      <c r="J7" s="336"/>
      <c r="K7" s="336"/>
      <c r="L7" s="339"/>
      <c r="M7" s="226"/>
    </row>
    <row r="8" spans="1:13" s="351" customFormat="1" ht="26.25" customHeight="1">
      <c r="A8" s="340"/>
      <c r="B8" s="341"/>
      <c r="C8" s="342"/>
      <c r="D8" s="342"/>
      <c r="E8" s="343"/>
      <c r="F8" s="344" t="s">
        <v>528</v>
      </c>
      <c r="G8" s="345" t="s">
        <v>529</v>
      </c>
      <c r="H8" s="346"/>
      <c r="I8" s="347" t="s">
        <v>354</v>
      </c>
      <c r="J8" s="348"/>
      <c r="K8" s="348"/>
      <c r="L8" s="349"/>
      <c r="M8" s="350"/>
    </row>
    <row r="9" spans="1:13" s="362" customFormat="1" ht="23.25" customHeight="1" thickBot="1">
      <c r="A9" s="352"/>
      <c r="B9" s="353"/>
      <c r="C9" s="354"/>
      <c r="D9" s="354"/>
      <c r="E9" s="355"/>
      <c r="F9" s="356" t="s">
        <v>530</v>
      </c>
      <c r="G9" s="357" t="s">
        <v>531</v>
      </c>
      <c r="H9" s="358" t="s">
        <v>532</v>
      </c>
      <c r="I9" s="359">
        <v>1</v>
      </c>
      <c r="J9" s="360">
        <v>2</v>
      </c>
      <c r="K9" s="360">
        <v>3</v>
      </c>
      <c r="L9" s="361">
        <v>4</v>
      </c>
      <c r="M9" s="350"/>
    </row>
    <row r="10" spans="1:13" s="366" customFormat="1" ht="13.5" thickBot="1">
      <c r="A10" s="170">
        <v>1</v>
      </c>
      <c r="B10" s="171">
        <v>2</v>
      </c>
      <c r="C10" s="171">
        <v>3</v>
      </c>
      <c r="D10" s="172">
        <v>4</v>
      </c>
      <c r="E10" s="173">
        <v>5</v>
      </c>
      <c r="F10" s="363">
        <v>6</v>
      </c>
      <c r="G10" s="364">
        <v>7</v>
      </c>
      <c r="H10" s="365">
        <v>8</v>
      </c>
      <c r="I10" s="363">
        <v>9</v>
      </c>
      <c r="J10" s="364">
        <v>10</v>
      </c>
      <c r="K10" s="365">
        <v>11</v>
      </c>
      <c r="L10" s="363">
        <v>12</v>
      </c>
      <c r="M10" s="350"/>
    </row>
    <row r="11" spans="1:13" s="374" customFormat="1" ht="91.5" customHeight="1" thickBot="1">
      <c r="A11" s="367">
        <v>2000</v>
      </c>
      <c r="B11" s="368" t="s">
        <v>108</v>
      </c>
      <c r="C11" s="369" t="s">
        <v>109</v>
      </c>
      <c r="D11" s="370" t="s">
        <v>109</v>
      </c>
      <c r="E11" s="371" t="s">
        <v>533</v>
      </c>
      <c r="F11" s="372">
        <f aca="true" t="shared" si="0" ref="F11:L11">SUM(F12,F97,F114,F140,F214,F251,F293,F322,F385,F454,F496)</f>
        <v>2204160.392</v>
      </c>
      <c r="G11" s="372">
        <f t="shared" si="0"/>
        <v>1931363.687</v>
      </c>
      <c r="H11" s="373">
        <f t="shared" si="0"/>
        <v>272796.705</v>
      </c>
      <c r="I11" s="372">
        <f t="shared" si="0"/>
        <v>0</v>
      </c>
      <c r="J11" s="373">
        <f t="shared" si="0"/>
        <v>0</v>
      </c>
      <c r="K11" s="372">
        <f t="shared" si="0"/>
        <v>0</v>
      </c>
      <c r="L11" s="372">
        <f t="shared" si="0"/>
        <v>0</v>
      </c>
      <c r="M11" s="350"/>
    </row>
    <row r="12" spans="1:15" s="291" customFormat="1" ht="69" customHeight="1">
      <c r="A12" s="375">
        <v>2100</v>
      </c>
      <c r="B12" s="376" t="s">
        <v>205</v>
      </c>
      <c r="C12" s="377" t="s">
        <v>185</v>
      </c>
      <c r="D12" s="378" t="s">
        <v>185</v>
      </c>
      <c r="E12" s="379" t="s">
        <v>534</v>
      </c>
      <c r="F12" s="380">
        <f aca="true" t="shared" si="1" ref="F12:L12">SUM(F14,F46,F50,F68,F71,F74,F86,F89)</f>
        <v>529512.7000000001</v>
      </c>
      <c r="G12" s="380">
        <f t="shared" si="1"/>
        <v>494374.5</v>
      </c>
      <c r="H12" s="381">
        <f t="shared" si="1"/>
        <v>35138.2</v>
      </c>
      <c r="I12" s="380">
        <f t="shared" si="1"/>
        <v>0</v>
      </c>
      <c r="J12" s="381">
        <f t="shared" si="1"/>
        <v>0</v>
      </c>
      <c r="K12" s="380">
        <f t="shared" si="1"/>
        <v>0</v>
      </c>
      <c r="L12" s="380">
        <f t="shared" si="1"/>
        <v>0</v>
      </c>
      <c r="M12" s="382"/>
      <c r="N12" s="382"/>
      <c r="O12" s="382"/>
    </row>
    <row r="13" spans="1:15" ht="21.75" customHeight="1">
      <c r="A13" s="383"/>
      <c r="B13" s="384"/>
      <c r="C13" s="252"/>
      <c r="D13" s="385"/>
      <c r="E13" s="386" t="s">
        <v>285</v>
      </c>
      <c r="F13" s="387"/>
      <c r="G13" s="387"/>
      <c r="H13" s="388"/>
      <c r="I13" s="387"/>
      <c r="J13" s="388"/>
      <c r="K13" s="387"/>
      <c r="L13" s="387"/>
      <c r="M13" s="350"/>
      <c r="N13" s="350"/>
      <c r="O13" s="350"/>
    </row>
    <row r="14" spans="1:14" s="392" customFormat="1" ht="76.5" customHeight="1">
      <c r="A14" s="389">
        <v>2110</v>
      </c>
      <c r="B14" s="384" t="s">
        <v>205</v>
      </c>
      <c r="C14" s="281" t="s">
        <v>186</v>
      </c>
      <c r="D14" s="390" t="s">
        <v>185</v>
      </c>
      <c r="E14" s="386" t="s">
        <v>535</v>
      </c>
      <c r="F14" s="387">
        <f aca="true" t="shared" si="2" ref="F14:L14">SUM(F16)</f>
        <v>501691.4</v>
      </c>
      <c r="G14" s="387">
        <f t="shared" si="2"/>
        <v>475455.5</v>
      </c>
      <c r="H14" s="388">
        <f t="shared" si="2"/>
        <v>26235.9</v>
      </c>
      <c r="I14" s="387">
        <f t="shared" si="2"/>
        <v>0</v>
      </c>
      <c r="J14" s="388">
        <f t="shared" si="2"/>
        <v>0</v>
      </c>
      <c r="K14" s="387">
        <f t="shared" si="2"/>
        <v>0</v>
      </c>
      <c r="L14" s="387">
        <f t="shared" si="2"/>
        <v>0</v>
      </c>
      <c r="M14" s="350"/>
      <c r="N14" s="391"/>
    </row>
    <row r="15" spans="1:15" s="392" customFormat="1" ht="12" customHeight="1">
      <c r="A15" s="389"/>
      <c r="B15" s="384"/>
      <c r="C15" s="281"/>
      <c r="D15" s="390"/>
      <c r="E15" s="386" t="s">
        <v>315</v>
      </c>
      <c r="F15" s="387"/>
      <c r="G15" s="387"/>
      <c r="H15" s="388"/>
      <c r="I15" s="387"/>
      <c r="J15" s="388"/>
      <c r="K15" s="387"/>
      <c r="L15" s="387"/>
      <c r="M15" s="350"/>
      <c r="N15" s="350"/>
      <c r="O15" s="350"/>
    </row>
    <row r="16" spans="1:15" ht="27.75" customHeight="1">
      <c r="A16" s="393">
        <v>2111</v>
      </c>
      <c r="B16" s="394" t="s">
        <v>205</v>
      </c>
      <c r="C16" s="278" t="s">
        <v>186</v>
      </c>
      <c r="D16" s="395" t="s">
        <v>186</v>
      </c>
      <c r="E16" s="396" t="s">
        <v>536</v>
      </c>
      <c r="F16" s="397">
        <f>SUM(G16:H16)</f>
        <v>501691.4</v>
      </c>
      <c r="G16" s="397">
        <f>G17+G18+G19+G20+G21+G22+G23+G24+G25+G26+G27+G28+G29+G30+G31+G32+G33+G34+G35+G36+G37+G38+G39+G40+G41+G42</f>
        <v>475455.5</v>
      </c>
      <c r="H16" s="398">
        <f>H40+H41+H42+H43</f>
        <v>26235.9</v>
      </c>
      <c r="I16" s="397">
        <f>I17+I18+I19+I20+I21+I22+I24+I25+I26+I27+I28+I29+I30+I31+I32+I33+I35+I36+I37+I38+I39+I40+I42</f>
        <v>0</v>
      </c>
      <c r="J16" s="397">
        <f>J17+J18+J19+J20+J21+J22+J24+J25+J26+J27+J28+J29+J30+J31+J32+J33+J35+J36+J37+J38+J39+J40+J42</f>
        <v>0</v>
      </c>
      <c r="K16" s="397">
        <f>K17+K18+K19+K20+K21+K22+K24+K25+K26+K27+K28+K29+K30+K31+K32+K33+K35+K36+K37+K38+K39+K40+K42</f>
        <v>0</v>
      </c>
      <c r="L16" s="397">
        <f>L17+L18+L19+L20+L21+L22+L24+L25+L26+L27+L28+L29+L30+L31+L32+L33+L35+L36+L37+L38+L39+L40+L42</f>
        <v>0</v>
      </c>
      <c r="M16" s="350"/>
      <c r="N16" s="350"/>
      <c r="O16" s="350"/>
    </row>
    <row r="17" spans="1:15" ht="19.5" customHeight="1">
      <c r="A17" s="166"/>
      <c r="B17" s="281"/>
      <c r="C17" s="281"/>
      <c r="D17" s="270"/>
      <c r="E17" s="399">
        <v>4111</v>
      </c>
      <c r="F17" s="387">
        <f>SUM(G17:H17)</f>
        <v>395746.1</v>
      </c>
      <c r="G17" s="387">
        <v>395746.1</v>
      </c>
      <c r="H17" s="388"/>
      <c r="I17" s="387"/>
      <c r="J17" s="388"/>
      <c r="K17" s="387"/>
      <c r="L17" s="387"/>
      <c r="M17" s="382"/>
      <c r="N17" s="382"/>
      <c r="O17" s="382"/>
    </row>
    <row r="18" spans="1:13" ht="19.5" customHeight="1">
      <c r="A18" s="166"/>
      <c r="B18" s="281"/>
      <c r="C18" s="281"/>
      <c r="D18" s="270"/>
      <c r="E18" s="399">
        <v>4112</v>
      </c>
      <c r="F18" s="387">
        <f aca="true" t="shared" si="3" ref="F18:F43">SUM(G18:H18)</f>
        <v>30545.9</v>
      </c>
      <c r="G18" s="387">
        <v>30545.9</v>
      </c>
      <c r="H18" s="388"/>
      <c r="I18" s="387"/>
      <c r="J18" s="388"/>
      <c r="K18" s="387"/>
      <c r="L18" s="387"/>
      <c r="M18" s="350"/>
    </row>
    <row r="19" spans="1:13" ht="19.5" customHeight="1">
      <c r="A19" s="166"/>
      <c r="B19" s="281"/>
      <c r="C19" s="281"/>
      <c r="D19" s="270"/>
      <c r="E19" s="399">
        <v>4212</v>
      </c>
      <c r="F19" s="387">
        <f t="shared" si="3"/>
        <v>10186</v>
      </c>
      <c r="G19" s="387">
        <v>10186</v>
      </c>
      <c r="H19" s="388"/>
      <c r="I19" s="387"/>
      <c r="J19" s="388"/>
      <c r="K19" s="387"/>
      <c r="L19" s="387"/>
      <c r="M19" s="350"/>
    </row>
    <row r="20" spans="1:13" ht="19.5" customHeight="1">
      <c r="A20" s="166"/>
      <c r="B20" s="281"/>
      <c r="C20" s="281"/>
      <c r="D20" s="270"/>
      <c r="E20" s="399">
        <v>4213</v>
      </c>
      <c r="F20" s="387">
        <f t="shared" si="3"/>
        <v>1456</v>
      </c>
      <c r="G20" s="387">
        <v>1456</v>
      </c>
      <c r="H20" s="388"/>
      <c r="I20" s="387"/>
      <c r="J20" s="388"/>
      <c r="K20" s="387"/>
      <c r="L20" s="387"/>
      <c r="M20" s="350"/>
    </row>
    <row r="21" spans="1:13" ht="19.5" customHeight="1">
      <c r="A21" s="166"/>
      <c r="B21" s="281"/>
      <c r="C21" s="281"/>
      <c r="D21" s="270"/>
      <c r="E21" s="399">
        <v>4214</v>
      </c>
      <c r="F21" s="387">
        <f t="shared" si="3"/>
        <v>3001</v>
      </c>
      <c r="G21" s="387">
        <v>3001</v>
      </c>
      <c r="H21" s="388"/>
      <c r="I21" s="387"/>
      <c r="J21" s="388"/>
      <c r="K21" s="387"/>
      <c r="L21" s="387"/>
      <c r="M21" s="350"/>
    </row>
    <row r="22" spans="1:13" ht="19.5" customHeight="1">
      <c r="A22" s="166"/>
      <c r="B22" s="281"/>
      <c r="C22" s="281"/>
      <c r="D22" s="270"/>
      <c r="E22" s="399">
        <v>4221</v>
      </c>
      <c r="F22" s="387">
        <f t="shared" si="3"/>
        <v>800</v>
      </c>
      <c r="G22" s="387">
        <v>800</v>
      </c>
      <c r="H22" s="388"/>
      <c r="I22" s="387"/>
      <c r="J22" s="388"/>
      <c r="K22" s="387"/>
      <c r="L22" s="387"/>
      <c r="M22" s="350"/>
    </row>
    <row r="23" spans="1:13" ht="19.5" customHeight="1">
      <c r="A23" s="166"/>
      <c r="B23" s="281"/>
      <c r="C23" s="281"/>
      <c r="D23" s="270"/>
      <c r="E23" s="399">
        <v>4231</v>
      </c>
      <c r="F23" s="387">
        <f t="shared" si="3"/>
        <v>100</v>
      </c>
      <c r="G23" s="387">
        <v>100</v>
      </c>
      <c r="H23" s="388"/>
      <c r="I23" s="387"/>
      <c r="J23" s="388"/>
      <c r="K23" s="387"/>
      <c r="L23" s="387"/>
      <c r="M23" s="350"/>
    </row>
    <row r="24" spans="1:13" ht="19.5" customHeight="1">
      <c r="A24" s="166"/>
      <c r="B24" s="281"/>
      <c r="C24" s="281"/>
      <c r="D24" s="270"/>
      <c r="E24" s="399">
        <v>4232</v>
      </c>
      <c r="F24" s="387">
        <f t="shared" si="3"/>
        <v>345</v>
      </c>
      <c r="G24" s="387">
        <v>345</v>
      </c>
      <c r="H24" s="388"/>
      <c r="I24" s="387"/>
      <c r="J24" s="388"/>
      <c r="K24" s="387"/>
      <c r="L24" s="387"/>
      <c r="M24" s="350"/>
    </row>
    <row r="25" spans="1:13" ht="19.5" customHeight="1">
      <c r="A25" s="166"/>
      <c r="B25" s="281"/>
      <c r="C25" s="281"/>
      <c r="D25" s="270"/>
      <c r="E25" s="399">
        <v>4233</v>
      </c>
      <c r="F25" s="387">
        <f t="shared" si="3"/>
        <v>150</v>
      </c>
      <c r="G25" s="387">
        <v>150</v>
      </c>
      <c r="H25" s="388"/>
      <c r="I25" s="387"/>
      <c r="J25" s="388"/>
      <c r="K25" s="387"/>
      <c r="L25" s="387"/>
      <c r="M25" s="350"/>
    </row>
    <row r="26" spans="1:13" ht="19.5" customHeight="1">
      <c r="A26" s="166"/>
      <c r="B26" s="281"/>
      <c r="C26" s="281"/>
      <c r="D26" s="270"/>
      <c r="E26" s="399">
        <v>4234</v>
      </c>
      <c r="F26" s="387">
        <f t="shared" si="3"/>
        <v>307.5</v>
      </c>
      <c r="G26" s="387">
        <v>307.5</v>
      </c>
      <c r="H26" s="388"/>
      <c r="I26" s="387"/>
      <c r="J26" s="388"/>
      <c r="K26" s="387"/>
      <c r="L26" s="387"/>
      <c r="M26" s="350"/>
    </row>
    <row r="27" spans="1:13" ht="19.5" customHeight="1">
      <c r="A27" s="166"/>
      <c r="B27" s="281"/>
      <c r="C27" s="281"/>
      <c r="D27" s="270"/>
      <c r="E27" s="399">
        <v>4237</v>
      </c>
      <c r="F27" s="387">
        <f t="shared" si="3"/>
        <v>1000</v>
      </c>
      <c r="G27" s="387">
        <v>1000</v>
      </c>
      <c r="H27" s="388"/>
      <c r="I27" s="387"/>
      <c r="J27" s="388"/>
      <c r="K27" s="387"/>
      <c r="L27" s="387"/>
      <c r="M27" s="350"/>
    </row>
    <row r="28" spans="1:13" ht="19.5" customHeight="1">
      <c r="A28" s="166"/>
      <c r="B28" s="281"/>
      <c r="C28" s="281"/>
      <c r="D28" s="270"/>
      <c r="E28" s="399">
        <v>4239</v>
      </c>
      <c r="F28" s="387">
        <f t="shared" si="3"/>
        <v>70</v>
      </c>
      <c r="G28" s="387">
        <v>70</v>
      </c>
      <c r="H28" s="388"/>
      <c r="I28" s="387"/>
      <c r="J28" s="388"/>
      <c r="K28" s="387"/>
      <c r="L28" s="387"/>
      <c r="M28" s="350"/>
    </row>
    <row r="29" spans="1:13" ht="19.5" customHeight="1">
      <c r="A29" s="166"/>
      <c r="B29" s="281"/>
      <c r="C29" s="281"/>
      <c r="D29" s="270"/>
      <c r="E29" s="399">
        <v>4241</v>
      </c>
      <c r="F29" s="387">
        <f t="shared" si="3"/>
        <v>230</v>
      </c>
      <c r="G29" s="387">
        <v>230</v>
      </c>
      <c r="H29" s="388"/>
      <c r="I29" s="387"/>
      <c r="J29" s="388"/>
      <c r="K29" s="387"/>
      <c r="L29" s="387"/>
      <c r="M29" s="350"/>
    </row>
    <row r="30" spans="1:13" ht="19.5" customHeight="1">
      <c r="A30" s="166"/>
      <c r="B30" s="281"/>
      <c r="C30" s="281"/>
      <c r="D30" s="270"/>
      <c r="E30" s="399">
        <v>4251</v>
      </c>
      <c r="F30" s="387">
        <f t="shared" si="3"/>
        <v>4700</v>
      </c>
      <c r="G30" s="387">
        <v>4700</v>
      </c>
      <c r="H30" s="388"/>
      <c r="I30" s="387"/>
      <c r="J30" s="388"/>
      <c r="K30" s="387"/>
      <c r="L30" s="387"/>
      <c r="M30" s="350"/>
    </row>
    <row r="31" spans="1:13" ht="19.5" customHeight="1">
      <c r="A31" s="166"/>
      <c r="B31" s="281"/>
      <c r="C31" s="281"/>
      <c r="D31" s="270"/>
      <c r="E31" s="399">
        <v>4252</v>
      </c>
      <c r="F31" s="387">
        <f t="shared" si="3"/>
        <v>6980</v>
      </c>
      <c r="G31" s="387">
        <v>6980</v>
      </c>
      <c r="H31" s="388"/>
      <c r="I31" s="387"/>
      <c r="J31" s="388"/>
      <c r="K31" s="387"/>
      <c r="L31" s="387"/>
      <c r="M31" s="350"/>
    </row>
    <row r="32" spans="1:13" ht="19.5" customHeight="1">
      <c r="A32" s="166"/>
      <c r="B32" s="281"/>
      <c r="C32" s="281"/>
      <c r="D32" s="270"/>
      <c r="E32" s="399">
        <v>4261</v>
      </c>
      <c r="F32" s="387">
        <f t="shared" si="3"/>
        <v>3960</v>
      </c>
      <c r="G32" s="387">
        <v>3960</v>
      </c>
      <c r="H32" s="388"/>
      <c r="I32" s="387"/>
      <c r="J32" s="388"/>
      <c r="K32" s="387"/>
      <c r="L32" s="387"/>
      <c r="M32" s="350"/>
    </row>
    <row r="33" spans="1:13" ht="19.5" customHeight="1">
      <c r="A33" s="166"/>
      <c r="B33" s="281"/>
      <c r="C33" s="281"/>
      <c r="D33" s="270"/>
      <c r="E33" s="399">
        <v>4264</v>
      </c>
      <c r="F33" s="387">
        <f t="shared" si="3"/>
        <v>10328</v>
      </c>
      <c r="G33" s="387">
        <v>10328</v>
      </c>
      <c r="H33" s="388"/>
      <c r="I33" s="387"/>
      <c r="J33" s="388"/>
      <c r="K33" s="387"/>
      <c r="L33" s="387"/>
      <c r="M33" s="350"/>
    </row>
    <row r="34" spans="1:13" ht="19.5" customHeight="1">
      <c r="A34" s="166"/>
      <c r="B34" s="281"/>
      <c r="C34" s="281"/>
      <c r="D34" s="270"/>
      <c r="E34" s="399">
        <v>4266</v>
      </c>
      <c r="F34" s="387">
        <f t="shared" si="3"/>
        <v>30</v>
      </c>
      <c r="G34" s="387">
        <v>30</v>
      </c>
      <c r="H34" s="388"/>
      <c r="I34" s="387"/>
      <c r="J34" s="388"/>
      <c r="K34" s="387"/>
      <c r="L34" s="387"/>
      <c r="M34" s="350"/>
    </row>
    <row r="35" spans="1:13" ht="19.5" customHeight="1">
      <c r="A35" s="166"/>
      <c r="B35" s="281"/>
      <c r="C35" s="281"/>
      <c r="D35" s="270"/>
      <c r="E35" s="399">
        <v>4267</v>
      </c>
      <c r="F35" s="387">
        <f t="shared" si="3"/>
        <v>2055</v>
      </c>
      <c r="G35" s="387">
        <v>2055</v>
      </c>
      <c r="H35" s="388"/>
      <c r="I35" s="387"/>
      <c r="J35" s="388"/>
      <c r="K35" s="387"/>
      <c r="L35" s="387"/>
      <c r="M35" s="350"/>
    </row>
    <row r="36" spans="1:13" ht="19.5" customHeight="1">
      <c r="A36" s="166"/>
      <c r="B36" s="281"/>
      <c r="C36" s="281"/>
      <c r="D36" s="270"/>
      <c r="E36" s="399">
        <v>4269</v>
      </c>
      <c r="F36" s="387">
        <f t="shared" si="3"/>
        <v>2000</v>
      </c>
      <c r="G36" s="387">
        <v>2000</v>
      </c>
      <c r="H36" s="388"/>
      <c r="I36" s="387"/>
      <c r="J36" s="388"/>
      <c r="K36" s="387"/>
      <c r="L36" s="387"/>
      <c r="M36" s="350"/>
    </row>
    <row r="37" spans="1:13" ht="19.5" customHeight="1">
      <c r="A37" s="166"/>
      <c r="B37" s="281"/>
      <c r="C37" s="281"/>
      <c r="D37" s="270"/>
      <c r="E37" s="399">
        <v>4211</v>
      </c>
      <c r="F37" s="387">
        <f t="shared" si="3"/>
        <v>650</v>
      </c>
      <c r="G37" s="387">
        <v>650</v>
      </c>
      <c r="H37" s="388"/>
      <c r="I37" s="387"/>
      <c r="J37" s="388"/>
      <c r="K37" s="387"/>
      <c r="L37" s="387"/>
      <c r="M37" s="350"/>
    </row>
    <row r="38" spans="1:13" ht="19.5" customHeight="1">
      <c r="A38" s="166"/>
      <c r="B38" s="281"/>
      <c r="C38" s="281"/>
      <c r="D38" s="270"/>
      <c r="E38" s="399">
        <v>4215</v>
      </c>
      <c r="F38" s="387">
        <f t="shared" si="3"/>
        <v>415</v>
      </c>
      <c r="G38" s="387">
        <v>415</v>
      </c>
      <c r="H38" s="388"/>
      <c r="I38" s="387"/>
      <c r="J38" s="388"/>
      <c r="K38" s="387"/>
      <c r="L38" s="387"/>
      <c r="M38" s="350"/>
    </row>
    <row r="39" spans="1:13" ht="19.5" customHeight="1">
      <c r="A39" s="166"/>
      <c r="B39" s="281"/>
      <c r="C39" s="281"/>
      <c r="D39" s="270"/>
      <c r="E39" s="399">
        <v>4823</v>
      </c>
      <c r="F39" s="387">
        <f t="shared" si="3"/>
        <v>400</v>
      </c>
      <c r="G39" s="387">
        <v>400</v>
      </c>
      <c r="H39" s="388"/>
      <c r="I39" s="387"/>
      <c r="J39" s="388"/>
      <c r="K39" s="387"/>
      <c r="L39" s="387"/>
      <c r="M39" s="350"/>
    </row>
    <row r="40" spans="1:13" ht="19.5" customHeight="1">
      <c r="A40" s="166"/>
      <c r="B40" s="281"/>
      <c r="C40" s="281"/>
      <c r="D40" s="270"/>
      <c r="E40" s="399">
        <v>5113</v>
      </c>
      <c r="F40" s="387">
        <f t="shared" si="3"/>
        <v>12553.6</v>
      </c>
      <c r="G40" s="387">
        <v>0</v>
      </c>
      <c r="H40" s="388">
        <v>12553.6</v>
      </c>
      <c r="I40" s="387"/>
      <c r="J40" s="388"/>
      <c r="K40" s="387"/>
      <c r="L40" s="387"/>
      <c r="M40" s="350"/>
    </row>
    <row r="41" spans="1:13" ht="19.5" customHeight="1">
      <c r="A41" s="166"/>
      <c r="B41" s="281"/>
      <c r="C41" s="281"/>
      <c r="D41" s="270"/>
      <c r="E41" s="399">
        <v>5121</v>
      </c>
      <c r="F41" s="387">
        <f t="shared" si="3"/>
        <v>3000</v>
      </c>
      <c r="G41" s="387">
        <v>0</v>
      </c>
      <c r="H41" s="388">
        <v>3000</v>
      </c>
      <c r="I41" s="387"/>
      <c r="J41" s="388"/>
      <c r="K41" s="387"/>
      <c r="L41" s="387"/>
      <c r="M41" s="350"/>
    </row>
    <row r="42" spans="1:13" ht="19.5" customHeight="1">
      <c r="A42" s="166"/>
      <c r="B42" s="281"/>
      <c r="C42" s="281"/>
      <c r="D42" s="270"/>
      <c r="E42" s="399">
        <v>5122</v>
      </c>
      <c r="F42" s="387">
        <f t="shared" si="3"/>
        <v>9682.3</v>
      </c>
      <c r="G42" s="387">
        <v>0</v>
      </c>
      <c r="H42" s="388">
        <v>9682.3</v>
      </c>
      <c r="I42" s="387"/>
      <c r="J42" s="388"/>
      <c r="K42" s="387"/>
      <c r="L42" s="387"/>
      <c r="M42" s="350"/>
    </row>
    <row r="43" spans="1:255" ht="19.5" customHeight="1">
      <c r="A43" s="270"/>
      <c r="B43" s="270"/>
      <c r="C43" s="270"/>
      <c r="D43" s="270"/>
      <c r="E43" s="399">
        <v>5129</v>
      </c>
      <c r="F43" s="387">
        <f t="shared" si="3"/>
        <v>1000</v>
      </c>
      <c r="G43" s="387"/>
      <c r="H43" s="388">
        <v>1000</v>
      </c>
      <c r="I43" s="387"/>
      <c r="J43" s="388"/>
      <c r="K43" s="387"/>
      <c r="L43" s="400"/>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01"/>
      <c r="BN43" s="401"/>
      <c r="BO43" s="401"/>
      <c r="BP43" s="401"/>
      <c r="BQ43" s="401"/>
      <c r="BR43" s="401"/>
      <c r="BS43" s="401"/>
      <c r="BT43" s="401"/>
      <c r="BU43" s="401"/>
      <c r="BV43" s="401"/>
      <c r="BW43" s="401"/>
      <c r="BX43" s="401"/>
      <c r="BY43" s="401"/>
      <c r="BZ43" s="401"/>
      <c r="CA43" s="401"/>
      <c r="CB43" s="401"/>
      <c r="CC43" s="401"/>
      <c r="CD43" s="401"/>
      <c r="CE43" s="401"/>
      <c r="CF43" s="401"/>
      <c r="CG43" s="401"/>
      <c r="CH43" s="401"/>
      <c r="CI43" s="401"/>
      <c r="CJ43" s="401"/>
      <c r="CK43" s="401"/>
      <c r="CL43" s="401"/>
      <c r="CM43" s="401"/>
      <c r="CN43" s="401"/>
      <c r="CO43" s="401"/>
      <c r="CP43" s="401"/>
      <c r="CQ43" s="401"/>
      <c r="CR43" s="401"/>
      <c r="CS43" s="401"/>
      <c r="CT43" s="401"/>
      <c r="CU43" s="401"/>
      <c r="CV43" s="401"/>
      <c r="CW43" s="401"/>
      <c r="CX43" s="401"/>
      <c r="CY43" s="401"/>
      <c r="CZ43" s="401"/>
      <c r="DA43" s="401"/>
      <c r="DB43" s="401"/>
      <c r="DC43" s="401"/>
      <c r="DD43" s="401"/>
      <c r="DE43" s="401"/>
      <c r="DF43" s="401"/>
      <c r="DG43" s="401"/>
      <c r="DH43" s="401"/>
      <c r="DI43" s="401"/>
      <c r="DJ43" s="401"/>
      <c r="DK43" s="401"/>
      <c r="DL43" s="401"/>
      <c r="DM43" s="401"/>
      <c r="DN43" s="401"/>
      <c r="DO43" s="401"/>
      <c r="DP43" s="401"/>
      <c r="DQ43" s="401"/>
      <c r="DR43" s="401"/>
      <c r="DS43" s="401"/>
      <c r="DT43" s="401"/>
      <c r="DU43" s="401"/>
      <c r="DV43" s="401"/>
      <c r="DW43" s="401"/>
      <c r="DX43" s="401"/>
      <c r="DY43" s="401"/>
      <c r="DZ43" s="401"/>
      <c r="EA43" s="401"/>
      <c r="EB43" s="401"/>
      <c r="EC43" s="401"/>
      <c r="ED43" s="401"/>
      <c r="EE43" s="401"/>
      <c r="EF43" s="401"/>
      <c r="EG43" s="401"/>
      <c r="EH43" s="401"/>
      <c r="EI43" s="401"/>
      <c r="EJ43" s="401"/>
      <c r="EK43" s="401"/>
      <c r="EL43" s="401"/>
      <c r="EM43" s="401"/>
      <c r="EN43" s="401"/>
      <c r="EO43" s="401"/>
      <c r="EP43" s="401"/>
      <c r="EQ43" s="401"/>
      <c r="ER43" s="401"/>
      <c r="ES43" s="401"/>
      <c r="ET43" s="401"/>
      <c r="EU43" s="401"/>
      <c r="EV43" s="401"/>
      <c r="EW43" s="401"/>
      <c r="EX43" s="401"/>
      <c r="EY43" s="401"/>
      <c r="EZ43" s="401"/>
      <c r="FA43" s="401"/>
      <c r="FB43" s="401"/>
      <c r="FC43" s="401"/>
      <c r="FD43" s="401"/>
      <c r="FE43" s="401"/>
      <c r="FF43" s="401"/>
      <c r="FG43" s="401"/>
      <c r="FH43" s="401"/>
      <c r="FI43" s="401"/>
      <c r="FJ43" s="401"/>
      <c r="FK43" s="401"/>
      <c r="FL43" s="401"/>
      <c r="FM43" s="401"/>
      <c r="FN43" s="401"/>
      <c r="FO43" s="401"/>
      <c r="FP43" s="401"/>
      <c r="FQ43" s="401"/>
      <c r="FR43" s="401"/>
      <c r="FS43" s="401"/>
      <c r="FT43" s="401"/>
      <c r="FU43" s="401"/>
      <c r="FV43" s="401"/>
      <c r="FW43" s="401"/>
      <c r="FX43" s="401"/>
      <c r="FY43" s="401"/>
      <c r="FZ43" s="401"/>
      <c r="GA43" s="401"/>
      <c r="GB43" s="401"/>
      <c r="GC43" s="401"/>
      <c r="GD43" s="401"/>
      <c r="GE43" s="401"/>
      <c r="GF43" s="401"/>
      <c r="GG43" s="401"/>
      <c r="GH43" s="401"/>
      <c r="GI43" s="401"/>
      <c r="GJ43" s="401"/>
      <c r="GK43" s="401"/>
      <c r="GL43" s="401"/>
      <c r="GM43" s="401"/>
      <c r="GN43" s="401"/>
      <c r="GO43" s="401"/>
      <c r="GP43" s="401"/>
      <c r="GQ43" s="401"/>
      <c r="GR43" s="401"/>
      <c r="GS43" s="401"/>
      <c r="GT43" s="401"/>
      <c r="GU43" s="401"/>
      <c r="GV43" s="401"/>
      <c r="GW43" s="401"/>
      <c r="GX43" s="401"/>
      <c r="GY43" s="401"/>
      <c r="GZ43" s="401"/>
      <c r="HA43" s="401"/>
      <c r="HB43" s="401"/>
      <c r="HC43" s="401"/>
      <c r="HD43" s="401"/>
      <c r="HE43" s="401"/>
      <c r="HF43" s="401"/>
      <c r="HG43" s="401"/>
      <c r="HH43" s="401"/>
      <c r="HI43" s="401"/>
      <c r="HJ43" s="401"/>
      <c r="HK43" s="401"/>
      <c r="HL43" s="401"/>
      <c r="HM43" s="401"/>
      <c r="HN43" s="401"/>
      <c r="HO43" s="401"/>
      <c r="HP43" s="401"/>
      <c r="HQ43" s="401"/>
      <c r="HR43" s="401"/>
      <c r="HS43" s="401"/>
      <c r="HT43" s="401"/>
      <c r="HU43" s="401"/>
      <c r="HV43" s="401"/>
      <c r="HW43" s="401"/>
      <c r="HX43" s="401"/>
      <c r="HY43" s="401"/>
      <c r="HZ43" s="401"/>
      <c r="IA43" s="401"/>
      <c r="IB43" s="401"/>
      <c r="IC43" s="401"/>
      <c r="ID43" s="401"/>
      <c r="IE43" s="401"/>
      <c r="IF43" s="401"/>
      <c r="IG43" s="401"/>
      <c r="IH43" s="401"/>
      <c r="II43" s="401"/>
      <c r="IJ43" s="401"/>
      <c r="IK43" s="401"/>
      <c r="IL43" s="401"/>
      <c r="IM43" s="401"/>
      <c r="IN43" s="401"/>
      <c r="IO43" s="401"/>
      <c r="IP43" s="401"/>
      <c r="IQ43" s="401"/>
      <c r="IR43" s="401"/>
      <c r="IS43" s="401"/>
      <c r="IT43" s="401"/>
      <c r="IU43" s="401"/>
    </row>
    <row r="44" spans="1:13" ht="30" customHeight="1">
      <c r="A44" s="166">
        <v>2112</v>
      </c>
      <c r="B44" s="281" t="s">
        <v>205</v>
      </c>
      <c r="C44" s="281" t="s">
        <v>186</v>
      </c>
      <c r="D44" s="281" t="s">
        <v>187</v>
      </c>
      <c r="E44" s="402" t="s">
        <v>537</v>
      </c>
      <c r="F44" s="387">
        <f>SUM(G44:H44)</f>
        <v>0</v>
      </c>
      <c r="G44" s="387"/>
      <c r="H44" s="388"/>
      <c r="I44" s="387"/>
      <c r="J44" s="388"/>
      <c r="K44" s="387"/>
      <c r="L44" s="387"/>
      <c r="M44" s="350"/>
    </row>
    <row r="45" spans="1:13" ht="18.75" customHeight="1" thickBot="1">
      <c r="A45" s="383">
        <v>2113</v>
      </c>
      <c r="B45" s="384" t="s">
        <v>205</v>
      </c>
      <c r="C45" s="252" t="s">
        <v>186</v>
      </c>
      <c r="D45" s="385" t="s">
        <v>163</v>
      </c>
      <c r="E45" s="403" t="s">
        <v>538</v>
      </c>
      <c r="F45" s="404">
        <f>SUM(G45:H45)</f>
        <v>0</v>
      </c>
      <c r="G45" s="404"/>
      <c r="H45" s="405"/>
      <c r="I45" s="404"/>
      <c r="J45" s="405"/>
      <c r="K45" s="404"/>
      <c r="L45" s="404"/>
      <c r="M45" s="350"/>
    </row>
    <row r="46" spans="1:13" ht="18.75" customHeight="1">
      <c r="A46" s="389">
        <v>2120</v>
      </c>
      <c r="B46" s="384" t="s">
        <v>205</v>
      </c>
      <c r="C46" s="281" t="s">
        <v>187</v>
      </c>
      <c r="D46" s="390" t="s">
        <v>185</v>
      </c>
      <c r="E46" s="386" t="s">
        <v>539</v>
      </c>
      <c r="F46" s="387">
        <f aca="true" t="shared" si="4" ref="F46:L46">SUM(F48:F49)</f>
        <v>0</v>
      </c>
      <c r="G46" s="387">
        <f t="shared" si="4"/>
        <v>0</v>
      </c>
      <c r="H46" s="388">
        <f t="shared" si="4"/>
        <v>0</v>
      </c>
      <c r="I46" s="387">
        <f t="shared" si="4"/>
        <v>0</v>
      </c>
      <c r="J46" s="388">
        <f t="shared" si="4"/>
        <v>0</v>
      </c>
      <c r="K46" s="387">
        <f t="shared" si="4"/>
        <v>0</v>
      </c>
      <c r="L46" s="387">
        <f t="shared" si="4"/>
        <v>0</v>
      </c>
      <c r="M46" s="350"/>
    </row>
    <row r="47" spans="1:13" s="392" customFormat="1" ht="12" customHeight="1">
      <c r="A47" s="389"/>
      <c r="B47" s="384"/>
      <c r="C47" s="281"/>
      <c r="D47" s="390"/>
      <c r="E47" s="386" t="s">
        <v>315</v>
      </c>
      <c r="F47" s="387"/>
      <c r="G47" s="387"/>
      <c r="H47" s="388"/>
      <c r="I47" s="387"/>
      <c r="J47" s="388"/>
      <c r="K47" s="387"/>
      <c r="L47" s="387"/>
      <c r="M47" s="350"/>
    </row>
    <row r="48" spans="1:13" ht="16.5" customHeight="1" thickBot="1">
      <c r="A48" s="389">
        <v>2121</v>
      </c>
      <c r="B48" s="384" t="s">
        <v>205</v>
      </c>
      <c r="C48" s="281" t="s">
        <v>187</v>
      </c>
      <c r="D48" s="390" t="s">
        <v>186</v>
      </c>
      <c r="E48" s="386" t="s">
        <v>540</v>
      </c>
      <c r="F48" s="406">
        <f>SUM(G48:H48)</f>
        <v>0</v>
      </c>
      <c r="G48" s="406"/>
      <c r="H48" s="407"/>
      <c r="I48" s="406"/>
      <c r="J48" s="407"/>
      <c r="K48" s="406"/>
      <c r="L48" s="406"/>
      <c r="M48" s="350"/>
    </row>
    <row r="49" spans="1:13" ht="35.25" customHeight="1" thickBot="1">
      <c r="A49" s="389">
        <v>2122</v>
      </c>
      <c r="B49" s="384" t="s">
        <v>205</v>
      </c>
      <c r="C49" s="281" t="s">
        <v>187</v>
      </c>
      <c r="D49" s="390" t="s">
        <v>187</v>
      </c>
      <c r="E49" s="386" t="s">
        <v>541</v>
      </c>
      <c r="F49" s="406">
        <f>SUM(G49:H49)</f>
        <v>0</v>
      </c>
      <c r="G49" s="406"/>
      <c r="H49" s="407"/>
      <c r="I49" s="406"/>
      <c r="J49" s="407"/>
      <c r="K49" s="406"/>
      <c r="L49" s="406"/>
      <c r="M49" s="350"/>
    </row>
    <row r="50" spans="1:13" ht="23.25" customHeight="1">
      <c r="A50" s="389">
        <v>2130</v>
      </c>
      <c r="B50" s="384" t="s">
        <v>205</v>
      </c>
      <c r="C50" s="281" t="s">
        <v>163</v>
      </c>
      <c r="D50" s="390" t="s">
        <v>185</v>
      </c>
      <c r="E50" s="386" t="s">
        <v>542</v>
      </c>
      <c r="F50" s="408">
        <f>SUM(F56,F53)</f>
        <v>3660</v>
      </c>
      <c r="G50" s="408">
        <f aca="true" t="shared" si="5" ref="G50:L50">SUM(G56,G53)</f>
        <v>3660</v>
      </c>
      <c r="H50" s="408">
        <f t="shared" si="5"/>
        <v>0</v>
      </c>
      <c r="I50" s="408">
        <f t="shared" si="5"/>
        <v>0</v>
      </c>
      <c r="J50" s="408">
        <f t="shared" si="5"/>
        <v>0</v>
      </c>
      <c r="K50" s="408">
        <f t="shared" si="5"/>
        <v>0</v>
      </c>
      <c r="L50" s="408">
        <f t="shared" si="5"/>
        <v>0</v>
      </c>
      <c r="M50" s="350"/>
    </row>
    <row r="51" spans="1:13" s="392" customFormat="1" ht="10.5" customHeight="1">
      <c r="A51" s="389"/>
      <c r="B51" s="384"/>
      <c r="C51" s="281"/>
      <c r="D51" s="390"/>
      <c r="E51" s="386" t="s">
        <v>315</v>
      </c>
      <c r="F51" s="387"/>
      <c r="G51" s="387"/>
      <c r="H51" s="388"/>
      <c r="I51" s="387"/>
      <c r="J51" s="388"/>
      <c r="K51" s="387"/>
      <c r="L51" s="387"/>
      <c r="M51" s="350"/>
    </row>
    <row r="52" spans="1:13" ht="31.5" customHeight="1" thickBot="1">
      <c r="A52" s="389">
        <v>2131</v>
      </c>
      <c r="B52" s="384" t="s">
        <v>205</v>
      </c>
      <c r="C52" s="281" t="s">
        <v>163</v>
      </c>
      <c r="D52" s="390" t="s">
        <v>186</v>
      </c>
      <c r="E52" s="386" t="s">
        <v>543</v>
      </c>
      <c r="F52" s="406">
        <f>SUM(G52:H52)</f>
        <v>0</v>
      </c>
      <c r="G52" s="406"/>
      <c r="H52" s="407"/>
      <c r="I52" s="409"/>
      <c r="J52" s="409"/>
      <c r="K52" s="409"/>
      <c r="L52" s="409"/>
      <c r="M52" s="350"/>
    </row>
    <row r="53" spans="1:13" ht="27" customHeight="1" thickBot="1">
      <c r="A53" s="389">
        <v>2132</v>
      </c>
      <c r="B53" s="384" t="s">
        <v>205</v>
      </c>
      <c r="C53" s="281">
        <v>3</v>
      </c>
      <c r="D53" s="390">
        <v>2</v>
      </c>
      <c r="E53" s="386" t="s">
        <v>544</v>
      </c>
      <c r="F53" s="406">
        <f>SUM(G53:H53)</f>
        <v>0</v>
      </c>
      <c r="G53" s="406">
        <f aca="true" t="shared" si="6" ref="G53:L53">G54+G55</f>
        <v>0</v>
      </c>
      <c r="H53" s="406">
        <f t="shared" si="6"/>
        <v>0</v>
      </c>
      <c r="I53" s="406">
        <f t="shared" si="6"/>
        <v>0</v>
      </c>
      <c r="J53" s="406">
        <f t="shared" si="6"/>
        <v>0</v>
      </c>
      <c r="K53" s="406">
        <f t="shared" si="6"/>
        <v>0</v>
      </c>
      <c r="L53" s="406">
        <f t="shared" si="6"/>
        <v>0</v>
      </c>
      <c r="M53" s="350"/>
    </row>
    <row r="54" spans="1:13" ht="27" customHeight="1" thickBot="1">
      <c r="A54" s="389"/>
      <c r="B54" s="384"/>
      <c r="C54" s="281"/>
      <c r="D54" s="390"/>
      <c r="E54" s="386">
        <v>4232</v>
      </c>
      <c r="F54" s="406">
        <f>SUM(G54:H54)</f>
        <v>0</v>
      </c>
      <c r="G54" s="397"/>
      <c r="H54" s="398"/>
      <c r="I54" s="397"/>
      <c r="J54" s="398"/>
      <c r="K54" s="397"/>
      <c r="L54" s="397"/>
      <c r="M54" s="350"/>
    </row>
    <row r="55" spans="1:13" ht="27" customHeight="1" thickBot="1">
      <c r="A55" s="389"/>
      <c r="B55" s="384"/>
      <c r="C55" s="281"/>
      <c r="D55" s="390"/>
      <c r="E55" s="386">
        <v>4239</v>
      </c>
      <c r="F55" s="406">
        <f>SUM(G55:H55)</f>
        <v>0</v>
      </c>
      <c r="G55" s="397"/>
      <c r="H55" s="398"/>
      <c r="I55" s="397"/>
      <c r="J55" s="398"/>
      <c r="K55" s="397"/>
      <c r="L55" s="397"/>
      <c r="M55" s="350"/>
    </row>
    <row r="56" spans="1:13" ht="24" customHeight="1" thickBot="1">
      <c r="A56" s="389">
        <v>2133</v>
      </c>
      <c r="B56" s="384" t="s">
        <v>205</v>
      </c>
      <c r="C56" s="281">
        <v>3</v>
      </c>
      <c r="D56" s="390">
        <v>3</v>
      </c>
      <c r="E56" s="386" t="s">
        <v>545</v>
      </c>
      <c r="F56" s="406">
        <f>SUM(G56:H56)</f>
        <v>3660</v>
      </c>
      <c r="G56" s="397">
        <f aca="true" t="shared" si="7" ref="G56:L56">SUM(G57:G66)</f>
        <v>3660</v>
      </c>
      <c r="H56" s="397">
        <f t="shared" si="7"/>
        <v>0</v>
      </c>
      <c r="I56" s="397">
        <f t="shared" si="7"/>
        <v>0</v>
      </c>
      <c r="J56" s="397">
        <f t="shared" si="7"/>
        <v>0</v>
      </c>
      <c r="K56" s="397">
        <f t="shared" si="7"/>
        <v>0</v>
      </c>
      <c r="L56" s="397">
        <f t="shared" si="7"/>
        <v>0</v>
      </c>
      <c r="M56" s="350"/>
    </row>
    <row r="57" spans="1:13" ht="24" customHeight="1" thickBot="1">
      <c r="A57" s="389"/>
      <c r="B57" s="384"/>
      <c r="C57" s="281"/>
      <c r="D57" s="390"/>
      <c r="E57" s="386">
        <v>4211</v>
      </c>
      <c r="F57" s="406">
        <f aca="true" t="shared" si="8" ref="F57:F64">SUM(G57:H57)</f>
        <v>80</v>
      </c>
      <c r="G57" s="397">
        <v>80</v>
      </c>
      <c r="H57" s="398"/>
      <c r="I57" s="397"/>
      <c r="J57" s="398"/>
      <c r="K57" s="397"/>
      <c r="L57" s="397"/>
      <c r="M57" s="350"/>
    </row>
    <row r="58" spans="1:13" ht="24" customHeight="1" thickBot="1">
      <c r="A58" s="389"/>
      <c r="B58" s="384"/>
      <c r="C58" s="281"/>
      <c r="D58" s="390"/>
      <c r="E58" s="386">
        <v>4232</v>
      </c>
      <c r="F58" s="406">
        <f t="shared" si="8"/>
        <v>2140</v>
      </c>
      <c r="G58" s="397">
        <v>2140</v>
      </c>
      <c r="H58" s="398"/>
      <c r="I58" s="397"/>
      <c r="J58" s="398"/>
      <c r="K58" s="397"/>
      <c r="L58" s="397"/>
      <c r="M58" s="350"/>
    </row>
    <row r="59" spans="1:13" ht="24" customHeight="1" thickBot="1">
      <c r="A59" s="389"/>
      <c r="B59" s="384"/>
      <c r="C59" s="281"/>
      <c r="D59" s="390"/>
      <c r="E59" s="386">
        <v>4234</v>
      </c>
      <c r="F59" s="406">
        <f t="shared" si="8"/>
        <v>40</v>
      </c>
      <c r="G59" s="397">
        <v>40</v>
      </c>
      <c r="H59" s="398"/>
      <c r="I59" s="397"/>
      <c r="J59" s="398"/>
      <c r="K59" s="397"/>
      <c r="L59" s="397"/>
      <c r="M59" s="350"/>
    </row>
    <row r="60" spans="1:13" ht="24" customHeight="1" thickBot="1">
      <c r="A60" s="389"/>
      <c r="B60" s="384"/>
      <c r="C60" s="281"/>
      <c r="D60" s="390"/>
      <c r="E60" s="386">
        <v>4239</v>
      </c>
      <c r="F60" s="406">
        <f t="shared" si="8"/>
        <v>1400</v>
      </c>
      <c r="G60" s="397">
        <v>1400</v>
      </c>
      <c r="H60" s="398"/>
      <c r="I60" s="397"/>
      <c r="J60" s="410"/>
      <c r="K60" s="410"/>
      <c r="L60" s="410"/>
      <c r="M60" s="350"/>
    </row>
    <row r="61" spans="1:13" ht="24" customHeight="1" thickBot="1">
      <c r="A61" s="389"/>
      <c r="B61" s="384"/>
      <c r="C61" s="281"/>
      <c r="D61" s="390"/>
      <c r="E61" s="386">
        <v>4252</v>
      </c>
      <c r="F61" s="406">
        <f t="shared" si="8"/>
        <v>0</v>
      </c>
      <c r="G61" s="397"/>
      <c r="H61" s="398"/>
      <c r="I61" s="397"/>
      <c r="J61" s="410"/>
      <c r="K61" s="410"/>
      <c r="L61" s="410"/>
      <c r="M61" s="350"/>
    </row>
    <row r="62" spans="1:13" ht="24" customHeight="1" thickBot="1">
      <c r="A62" s="389"/>
      <c r="B62" s="384"/>
      <c r="C62" s="281"/>
      <c r="D62" s="390"/>
      <c r="E62" s="386">
        <v>4261</v>
      </c>
      <c r="F62" s="406">
        <f t="shared" si="8"/>
        <v>0</v>
      </c>
      <c r="G62" s="397"/>
      <c r="H62" s="398"/>
      <c r="I62" s="397"/>
      <c r="J62" s="398"/>
      <c r="K62" s="397"/>
      <c r="L62" s="397"/>
      <c r="M62" s="350"/>
    </row>
    <row r="63" spans="1:13" ht="24" customHeight="1" thickBot="1">
      <c r="A63" s="389"/>
      <c r="B63" s="384"/>
      <c r="C63" s="281"/>
      <c r="D63" s="390"/>
      <c r="E63" s="386">
        <v>4269</v>
      </c>
      <c r="F63" s="406">
        <f t="shared" si="8"/>
        <v>0</v>
      </c>
      <c r="G63" s="397"/>
      <c r="H63" s="398"/>
      <c r="I63" s="397"/>
      <c r="J63" s="398"/>
      <c r="K63" s="397"/>
      <c r="L63" s="397"/>
      <c r="M63" s="350"/>
    </row>
    <row r="64" spans="1:13" ht="24" customHeight="1" thickBot="1">
      <c r="A64" s="389"/>
      <c r="B64" s="384"/>
      <c r="C64" s="281"/>
      <c r="D64" s="390"/>
      <c r="E64" s="386"/>
      <c r="F64" s="406">
        <f t="shared" si="8"/>
        <v>0</v>
      </c>
      <c r="G64" s="397"/>
      <c r="H64" s="398"/>
      <c r="I64" s="397"/>
      <c r="J64" s="398"/>
      <c r="K64" s="397"/>
      <c r="L64" s="397"/>
      <c r="M64" s="350"/>
    </row>
    <row r="65" spans="1:13" ht="24" customHeight="1" thickBot="1">
      <c r="A65" s="389"/>
      <c r="B65" s="384"/>
      <c r="C65" s="281"/>
      <c r="D65" s="390"/>
      <c r="E65" s="386">
        <v>4232</v>
      </c>
      <c r="F65" s="406"/>
      <c r="G65" s="397"/>
      <c r="H65" s="398"/>
      <c r="I65" s="397"/>
      <c r="J65" s="398"/>
      <c r="K65" s="397"/>
      <c r="L65" s="397"/>
      <c r="M65" s="350"/>
    </row>
    <row r="66" spans="1:13" ht="24" customHeight="1" thickBot="1">
      <c r="A66" s="389"/>
      <c r="B66" s="384"/>
      <c r="C66" s="281"/>
      <c r="D66" s="390"/>
      <c r="E66" s="386">
        <v>4234</v>
      </c>
      <c r="F66" s="406"/>
      <c r="G66" s="397"/>
      <c r="H66" s="398"/>
      <c r="I66" s="397"/>
      <c r="J66" s="398"/>
      <c r="K66" s="397"/>
      <c r="L66" s="397"/>
      <c r="M66" s="350"/>
    </row>
    <row r="67" spans="1:13" ht="20.25" customHeight="1">
      <c r="A67" s="389"/>
      <c r="B67" s="384"/>
      <c r="C67" s="281"/>
      <c r="D67" s="390"/>
      <c r="E67" s="386"/>
      <c r="F67" s="397"/>
      <c r="G67" s="387"/>
      <c r="H67" s="388"/>
      <c r="I67" s="387"/>
      <c r="J67" s="388"/>
      <c r="K67" s="387"/>
      <c r="L67" s="387"/>
      <c r="M67" s="350"/>
    </row>
    <row r="68" spans="1:13" ht="27.75" customHeight="1">
      <c r="A68" s="389">
        <v>2140</v>
      </c>
      <c r="B68" s="384" t="s">
        <v>205</v>
      </c>
      <c r="C68" s="281">
        <v>4</v>
      </c>
      <c r="D68" s="390">
        <v>0</v>
      </c>
      <c r="E68" s="386" t="s">
        <v>546</v>
      </c>
      <c r="F68" s="387">
        <f aca="true" t="shared" si="9" ref="F68:L68">SUM(F70)</f>
        <v>0</v>
      </c>
      <c r="G68" s="387">
        <f t="shared" si="9"/>
        <v>0</v>
      </c>
      <c r="H68" s="388">
        <f t="shared" si="9"/>
        <v>0</v>
      </c>
      <c r="I68" s="387">
        <f t="shared" si="9"/>
        <v>0</v>
      </c>
      <c r="J68" s="388">
        <f t="shared" si="9"/>
        <v>0</v>
      </c>
      <c r="K68" s="387">
        <f t="shared" si="9"/>
        <v>0</v>
      </c>
      <c r="L68" s="387">
        <f t="shared" si="9"/>
        <v>0</v>
      </c>
      <c r="M68" s="350"/>
    </row>
    <row r="69" spans="1:13" s="392" customFormat="1" ht="14.25" customHeight="1">
      <c r="A69" s="389"/>
      <c r="B69" s="384"/>
      <c r="C69" s="281"/>
      <c r="D69" s="390"/>
      <c r="E69" s="386" t="s">
        <v>315</v>
      </c>
      <c r="F69" s="387"/>
      <c r="G69" s="387"/>
      <c r="H69" s="388"/>
      <c r="I69" s="387"/>
      <c r="J69" s="388"/>
      <c r="K69" s="387"/>
      <c r="L69" s="387"/>
      <c r="M69" s="350"/>
    </row>
    <row r="70" spans="1:13" ht="24.75" customHeight="1" thickBot="1">
      <c r="A70" s="389">
        <v>2141</v>
      </c>
      <c r="B70" s="384" t="s">
        <v>205</v>
      </c>
      <c r="C70" s="281">
        <v>4</v>
      </c>
      <c r="D70" s="390">
        <v>1</v>
      </c>
      <c r="E70" s="386" t="s">
        <v>547</v>
      </c>
      <c r="F70" s="406">
        <f>SUM(G70:H70)</f>
        <v>0</v>
      </c>
      <c r="G70" s="406"/>
      <c r="H70" s="407"/>
      <c r="I70" s="406"/>
      <c r="J70" s="407"/>
      <c r="K70" s="406"/>
      <c r="L70" s="406"/>
      <c r="M70" s="350"/>
    </row>
    <row r="71" spans="1:13" ht="49.5" customHeight="1">
      <c r="A71" s="389">
        <v>2150</v>
      </c>
      <c r="B71" s="384" t="s">
        <v>205</v>
      </c>
      <c r="C71" s="281">
        <v>5</v>
      </c>
      <c r="D71" s="390">
        <v>0</v>
      </c>
      <c r="E71" s="386" t="s">
        <v>548</v>
      </c>
      <c r="F71" s="387">
        <f aca="true" t="shared" si="10" ref="F71:L71">SUM(F73)</f>
        <v>0</v>
      </c>
      <c r="G71" s="387">
        <f t="shared" si="10"/>
        <v>0</v>
      </c>
      <c r="H71" s="388">
        <f t="shared" si="10"/>
        <v>0</v>
      </c>
      <c r="I71" s="387">
        <f t="shared" si="10"/>
        <v>0</v>
      </c>
      <c r="J71" s="388">
        <f t="shared" si="10"/>
        <v>0</v>
      </c>
      <c r="K71" s="387">
        <f t="shared" si="10"/>
        <v>0</v>
      </c>
      <c r="L71" s="387">
        <f t="shared" si="10"/>
        <v>0</v>
      </c>
      <c r="M71" s="350"/>
    </row>
    <row r="72" spans="1:13" s="392" customFormat="1" ht="16.5" customHeight="1">
      <c r="A72" s="389"/>
      <c r="B72" s="384"/>
      <c r="C72" s="281"/>
      <c r="D72" s="390"/>
      <c r="E72" s="386" t="s">
        <v>315</v>
      </c>
      <c r="F72" s="387"/>
      <c r="G72" s="387"/>
      <c r="H72" s="388"/>
      <c r="I72" s="387"/>
      <c r="J72" s="388"/>
      <c r="K72" s="387"/>
      <c r="L72" s="387"/>
      <c r="M72" s="350"/>
    </row>
    <row r="73" spans="1:13" ht="52.5" customHeight="1" thickBot="1">
      <c r="A73" s="389">
        <v>2151</v>
      </c>
      <c r="B73" s="384" t="s">
        <v>205</v>
      </c>
      <c r="C73" s="281">
        <v>5</v>
      </c>
      <c r="D73" s="390">
        <v>1</v>
      </c>
      <c r="E73" s="386" t="s">
        <v>549</v>
      </c>
      <c r="F73" s="406">
        <f>SUM(G73:H73)</f>
        <v>0</v>
      </c>
      <c r="G73" s="406"/>
      <c r="H73" s="407"/>
      <c r="I73" s="406"/>
      <c r="J73" s="407"/>
      <c r="K73" s="406"/>
      <c r="L73" s="406"/>
      <c r="M73" s="350"/>
    </row>
    <row r="74" spans="1:13" ht="37.5" customHeight="1">
      <c r="A74" s="389">
        <v>2160</v>
      </c>
      <c r="B74" s="384" t="s">
        <v>205</v>
      </c>
      <c r="C74" s="281">
        <v>6</v>
      </c>
      <c r="D74" s="390">
        <v>0</v>
      </c>
      <c r="E74" s="386" t="s">
        <v>550</v>
      </c>
      <c r="F74" s="387">
        <f aca="true" t="shared" si="11" ref="F74:L74">SUM(F76)</f>
        <v>24161.3</v>
      </c>
      <c r="G74" s="387">
        <f t="shared" si="11"/>
        <v>15259</v>
      </c>
      <c r="H74" s="388">
        <f t="shared" si="11"/>
        <v>8902.3</v>
      </c>
      <c r="I74" s="387">
        <f t="shared" si="11"/>
        <v>0</v>
      </c>
      <c r="J74" s="388">
        <f t="shared" si="11"/>
        <v>0</v>
      </c>
      <c r="K74" s="387">
        <f t="shared" si="11"/>
        <v>0</v>
      </c>
      <c r="L74" s="387">
        <f t="shared" si="11"/>
        <v>0</v>
      </c>
      <c r="M74" s="350"/>
    </row>
    <row r="75" spans="1:13" s="392" customFormat="1" ht="10.5" customHeight="1">
      <c r="A75" s="389"/>
      <c r="B75" s="384"/>
      <c r="C75" s="281"/>
      <c r="D75" s="390"/>
      <c r="E75" s="386" t="s">
        <v>315</v>
      </c>
      <c r="F75" s="387"/>
      <c r="G75" s="387"/>
      <c r="H75" s="388"/>
      <c r="I75" s="387"/>
      <c r="J75" s="388"/>
      <c r="K75" s="387"/>
      <c r="L75" s="387"/>
      <c r="M75" s="350"/>
    </row>
    <row r="76" spans="1:13" ht="39" customHeight="1">
      <c r="A76" s="393">
        <v>2161</v>
      </c>
      <c r="B76" s="394" t="s">
        <v>205</v>
      </c>
      <c r="C76" s="278">
        <v>6</v>
      </c>
      <c r="D76" s="395">
        <v>1</v>
      </c>
      <c r="E76" s="396" t="s">
        <v>551</v>
      </c>
      <c r="F76" s="397">
        <f>SUM(G76:H76)</f>
        <v>24161.3</v>
      </c>
      <c r="G76" s="397">
        <f aca="true" t="shared" si="12" ref="G76:L76">G77+G78+G79+G80+G81+G82+G83+G84+G85</f>
        <v>15259</v>
      </c>
      <c r="H76" s="397">
        <f t="shared" si="12"/>
        <v>8902.3</v>
      </c>
      <c r="I76" s="397">
        <f t="shared" si="12"/>
        <v>0</v>
      </c>
      <c r="J76" s="397">
        <f t="shared" si="12"/>
        <v>0</v>
      </c>
      <c r="K76" s="397">
        <f t="shared" si="12"/>
        <v>0</v>
      </c>
      <c r="L76" s="397">
        <f t="shared" si="12"/>
        <v>0</v>
      </c>
      <c r="M76" s="350"/>
    </row>
    <row r="77" spans="1:13" ht="28.5" customHeight="1">
      <c r="A77" s="166"/>
      <c r="B77" s="281"/>
      <c r="C77" s="281"/>
      <c r="D77" s="281"/>
      <c r="E77" s="399">
        <v>4213</v>
      </c>
      <c r="F77" s="397">
        <f aca="true" t="shared" si="13" ref="F77:F85">SUM(G77:H77)</f>
        <v>50</v>
      </c>
      <c r="G77" s="387">
        <v>50</v>
      </c>
      <c r="H77" s="388"/>
      <c r="I77" s="387"/>
      <c r="J77" s="388"/>
      <c r="K77" s="387"/>
      <c r="L77" s="387"/>
      <c r="M77" s="350"/>
    </row>
    <row r="78" spans="1:13" ht="28.5" customHeight="1">
      <c r="A78" s="166"/>
      <c r="B78" s="281"/>
      <c r="C78" s="281"/>
      <c r="D78" s="281"/>
      <c r="E78" s="399">
        <v>4234</v>
      </c>
      <c r="F78" s="397">
        <f t="shared" si="13"/>
        <v>539</v>
      </c>
      <c r="G78" s="387">
        <v>539</v>
      </c>
      <c r="H78" s="388"/>
      <c r="I78" s="387"/>
      <c r="J78" s="388"/>
      <c r="K78" s="387"/>
      <c r="L78" s="387"/>
      <c r="M78" s="350"/>
    </row>
    <row r="79" spans="1:13" ht="28.5" customHeight="1">
      <c r="A79" s="166"/>
      <c r="B79" s="281"/>
      <c r="C79" s="281"/>
      <c r="D79" s="281"/>
      <c r="E79" s="399">
        <v>4239</v>
      </c>
      <c r="F79" s="397">
        <f t="shared" si="13"/>
        <v>3100</v>
      </c>
      <c r="G79" s="387">
        <v>3100</v>
      </c>
      <c r="H79" s="388"/>
      <c r="I79" s="387"/>
      <c r="J79" s="388"/>
      <c r="K79" s="387"/>
      <c r="L79" s="387"/>
      <c r="M79" s="350"/>
    </row>
    <row r="80" spans="1:13" ht="28.5" customHeight="1">
      <c r="A80" s="166"/>
      <c r="B80" s="281"/>
      <c r="C80" s="281"/>
      <c r="D80" s="281"/>
      <c r="E80" s="399">
        <v>4241</v>
      </c>
      <c r="F80" s="397">
        <f t="shared" si="13"/>
        <v>3570</v>
      </c>
      <c r="G80" s="387">
        <v>3570</v>
      </c>
      <c r="H80" s="388"/>
      <c r="I80" s="387"/>
      <c r="J80" s="388"/>
      <c r="K80" s="387"/>
      <c r="L80" s="387"/>
      <c r="M80" s="350"/>
    </row>
    <row r="81" spans="1:13" ht="28.5" customHeight="1">
      <c r="A81" s="166"/>
      <c r="B81" s="281"/>
      <c r="C81" s="281"/>
      <c r="D81" s="281"/>
      <c r="E81" s="399">
        <v>4269</v>
      </c>
      <c r="F81" s="397">
        <f t="shared" si="13"/>
        <v>2000</v>
      </c>
      <c r="G81" s="387">
        <v>2000</v>
      </c>
      <c r="H81" s="388"/>
      <c r="I81" s="387"/>
      <c r="J81" s="388"/>
      <c r="K81" s="387"/>
      <c r="L81" s="387"/>
      <c r="M81" s="350"/>
    </row>
    <row r="82" spans="1:13" ht="28.5" customHeight="1">
      <c r="A82" s="166"/>
      <c r="B82" s="281"/>
      <c r="C82" s="281"/>
      <c r="D82" s="281"/>
      <c r="E82" s="399">
        <v>4819</v>
      </c>
      <c r="F82" s="397">
        <f t="shared" si="13"/>
        <v>4000</v>
      </c>
      <c r="G82" s="387">
        <v>4000</v>
      </c>
      <c r="H82" s="388"/>
      <c r="I82" s="387"/>
      <c r="J82" s="388"/>
      <c r="K82" s="387"/>
      <c r="L82" s="387"/>
      <c r="M82" s="350"/>
    </row>
    <row r="83" spans="1:13" ht="28.5" customHeight="1">
      <c r="A83" s="166"/>
      <c r="B83" s="281"/>
      <c r="C83" s="281"/>
      <c r="D83" s="281"/>
      <c r="E83" s="399">
        <v>4823</v>
      </c>
      <c r="F83" s="397">
        <f t="shared" si="13"/>
        <v>2000</v>
      </c>
      <c r="G83" s="387">
        <v>2000</v>
      </c>
      <c r="H83" s="388"/>
      <c r="I83" s="387"/>
      <c r="J83" s="388"/>
      <c r="K83" s="387"/>
      <c r="L83" s="387"/>
      <c r="M83" s="350"/>
    </row>
    <row r="84" spans="1:13" ht="28.5" customHeight="1">
      <c r="A84" s="166"/>
      <c r="B84" s="281"/>
      <c r="C84" s="281"/>
      <c r="D84" s="281"/>
      <c r="E84" s="399">
        <v>5122</v>
      </c>
      <c r="F84" s="397">
        <f t="shared" si="13"/>
        <v>329</v>
      </c>
      <c r="G84" s="387">
        <v>0</v>
      </c>
      <c r="H84" s="388">
        <v>329</v>
      </c>
      <c r="I84" s="387"/>
      <c r="J84" s="388"/>
      <c r="K84" s="387"/>
      <c r="L84" s="387"/>
      <c r="M84" s="350"/>
    </row>
    <row r="85" spans="1:13" ht="28.5" customHeight="1">
      <c r="A85" s="166"/>
      <c r="B85" s="281"/>
      <c r="C85" s="281"/>
      <c r="D85" s="281"/>
      <c r="E85" s="399">
        <v>5112</v>
      </c>
      <c r="F85" s="397">
        <f t="shared" si="13"/>
        <v>8573.3</v>
      </c>
      <c r="G85" s="387">
        <v>0</v>
      </c>
      <c r="H85" s="388">
        <v>8573.3</v>
      </c>
      <c r="I85" s="387"/>
      <c r="J85" s="388"/>
      <c r="K85" s="387"/>
      <c r="L85" s="387"/>
      <c r="M85" s="350"/>
    </row>
    <row r="86" spans="1:13" ht="25.5">
      <c r="A86" s="389">
        <v>2170</v>
      </c>
      <c r="B86" s="384" t="s">
        <v>205</v>
      </c>
      <c r="C86" s="281">
        <v>7</v>
      </c>
      <c r="D86" s="390">
        <v>0</v>
      </c>
      <c r="E86" s="386" t="s">
        <v>552</v>
      </c>
      <c r="F86" s="387">
        <f aca="true" t="shared" si="14" ref="F86:L86">SUM(F88)</f>
        <v>0</v>
      </c>
      <c r="G86" s="387">
        <f t="shared" si="14"/>
        <v>0</v>
      </c>
      <c r="H86" s="388">
        <f t="shared" si="14"/>
        <v>0</v>
      </c>
      <c r="I86" s="387">
        <f t="shared" si="14"/>
        <v>0</v>
      </c>
      <c r="J86" s="388">
        <f t="shared" si="14"/>
        <v>0</v>
      </c>
      <c r="K86" s="387">
        <f t="shared" si="14"/>
        <v>0</v>
      </c>
      <c r="L86" s="387">
        <f t="shared" si="14"/>
        <v>0</v>
      </c>
      <c r="M86" s="350"/>
    </row>
    <row r="87" spans="1:13" s="392" customFormat="1" ht="14.25" customHeight="1">
      <c r="A87" s="389"/>
      <c r="B87" s="384"/>
      <c r="C87" s="281"/>
      <c r="D87" s="390"/>
      <c r="E87" s="386" t="s">
        <v>315</v>
      </c>
      <c r="F87" s="387"/>
      <c r="G87" s="387"/>
      <c r="H87" s="388"/>
      <c r="I87" s="387"/>
      <c r="J87" s="388"/>
      <c r="K87" s="387"/>
      <c r="L87" s="387"/>
      <c r="M87" s="350"/>
    </row>
    <row r="88" spans="1:13" ht="26.25" thickBot="1">
      <c r="A88" s="389">
        <v>2171</v>
      </c>
      <c r="B88" s="384" t="s">
        <v>205</v>
      </c>
      <c r="C88" s="281">
        <v>7</v>
      </c>
      <c r="D88" s="390">
        <v>1</v>
      </c>
      <c r="E88" s="386" t="s">
        <v>552</v>
      </c>
      <c r="F88" s="406">
        <f>SUM(G88:H88)</f>
        <v>0</v>
      </c>
      <c r="G88" s="406"/>
      <c r="H88" s="407"/>
      <c r="I88" s="406"/>
      <c r="J88" s="407"/>
      <c r="K88" s="406"/>
      <c r="L88" s="406"/>
      <c r="M88" s="350"/>
    </row>
    <row r="89" spans="1:13" ht="38.25" customHeight="1">
      <c r="A89" s="389">
        <v>2180</v>
      </c>
      <c r="B89" s="384" t="s">
        <v>205</v>
      </c>
      <c r="C89" s="281">
        <v>8</v>
      </c>
      <c r="D89" s="390">
        <v>0</v>
      </c>
      <c r="E89" s="386" t="s">
        <v>553</v>
      </c>
      <c r="F89" s="387">
        <f aca="true" t="shared" si="15" ref="F89:L89">SUM(F91)</f>
        <v>0</v>
      </c>
      <c r="G89" s="387">
        <f t="shared" si="15"/>
        <v>0</v>
      </c>
      <c r="H89" s="388">
        <f t="shared" si="15"/>
        <v>0</v>
      </c>
      <c r="I89" s="387">
        <f t="shared" si="15"/>
        <v>0</v>
      </c>
      <c r="J89" s="388">
        <f t="shared" si="15"/>
        <v>0</v>
      </c>
      <c r="K89" s="387">
        <f t="shared" si="15"/>
        <v>0</v>
      </c>
      <c r="L89" s="387">
        <f t="shared" si="15"/>
        <v>0</v>
      </c>
      <c r="M89" s="350"/>
    </row>
    <row r="90" spans="1:13" s="392" customFormat="1" ht="18.75" customHeight="1">
      <c r="A90" s="389"/>
      <c r="B90" s="384"/>
      <c r="C90" s="281"/>
      <c r="D90" s="390"/>
      <c r="E90" s="386" t="s">
        <v>315</v>
      </c>
      <c r="F90" s="387"/>
      <c r="G90" s="387"/>
      <c r="H90" s="388"/>
      <c r="I90" s="387"/>
      <c r="J90" s="388"/>
      <c r="K90" s="387"/>
      <c r="L90" s="387"/>
      <c r="M90" s="350"/>
    </row>
    <row r="91" spans="1:13" ht="43.5" customHeight="1">
      <c r="A91" s="389">
        <v>2181</v>
      </c>
      <c r="B91" s="384" t="s">
        <v>205</v>
      </c>
      <c r="C91" s="281">
        <v>8</v>
      </c>
      <c r="D91" s="390">
        <v>1</v>
      </c>
      <c r="E91" s="386" t="s">
        <v>553</v>
      </c>
      <c r="F91" s="387">
        <f aca="true" t="shared" si="16" ref="F91:L91">SUM(F93:F94)</f>
        <v>0</v>
      </c>
      <c r="G91" s="387">
        <f>SUM(G93:G94)</f>
        <v>0</v>
      </c>
      <c r="H91" s="388">
        <f t="shared" si="16"/>
        <v>0</v>
      </c>
      <c r="I91" s="387">
        <f t="shared" si="16"/>
        <v>0</v>
      </c>
      <c r="J91" s="388">
        <f t="shared" si="16"/>
        <v>0</v>
      </c>
      <c r="K91" s="387">
        <f t="shared" si="16"/>
        <v>0</v>
      </c>
      <c r="L91" s="387">
        <f t="shared" si="16"/>
        <v>0</v>
      </c>
      <c r="M91" s="350"/>
    </row>
    <row r="92" spans="1:13" ht="12.75">
      <c r="A92" s="389"/>
      <c r="B92" s="384"/>
      <c r="C92" s="281"/>
      <c r="D92" s="390"/>
      <c r="E92" s="403" t="s">
        <v>315</v>
      </c>
      <c r="F92" s="387"/>
      <c r="G92" s="387"/>
      <c r="H92" s="388"/>
      <c r="I92" s="387"/>
      <c r="J92" s="388"/>
      <c r="K92" s="387"/>
      <c r="L92" s="387"/>
      <c r="M92" s="350"/>
    </row>
    <row r="93" spans="1:13" ht="13.5" thickBot="1">
      <c r="A93" s="389">
        <v>2182</v>
      </c>
      <c r="B93" s="384" t="s">
        <v>205</v>
      </c>
      <c r="C93" s="281">
        <v>8</v>
      </c>
      <c r="D93" s="390">
        <v>1</v>
      </c>
      <c r="E93" s="403" t="s">
        <v>554</v>
      </c>
      <c r="F93" s="406">
        <f>SUM(G93:H93)</f>
        <v>0</v>
      </c>
      <c r="G93" s="406"/>
      <c r="H93" s="407"/>
      <c r="I93" s="406"/>
      <c r="J93" s="407"/>
      <c r="K93" s="406"/>
      <c r="L93" s="406"/>
      <c r="M93" s="350"/>
    </row>
    <row r="94" spans="1:13" ht="26.25" thickBot="1">
      <c r="A94" s="389">
        <v>2183</v>
      </c>
      <c r="B94" s="384" t="s">
        <v>205</v>
      </c>
      <c r="C94" s="281">
        <v>8</v>
      </c>
      <c r="D94" s="390">
        <v>1</v>
      </c>
      <c r="E94" s="403" t="s">
        <v>555</v>
      </c>
      <c r="F94" s="406">
        <f>SUM(G94:H94)</f>
        <v>0</v>
      </c>
      <c r="G94" s="406">
        <f aca="true" t="shared" si="17" ref="G94:L94">G95</f>
        <v>0</v>
      </c>
      <c r="H94" s="407">
        <f t="shared" si="17"/>
        <v>0</v>
      </c>
      <c r="I94" s="406">
        <f t="shared" si="17"/>
        <v>0</v>
      </c>
      <c r="J94" s="407">
        <f t="shared" si="17"/>
        <v>0</v>
      </c>
      <c r="K94" s="406">
        <f t="shared" si="17"/>
        <v>0</v>
      </c>
      <c r="L94" s="406">
        <f t="shared" si="17"/>
        <v>0</v>
      </c>
      <c r="M94" s="350"/>
    </row>
    <row r="95" spans="1:13" ht="26.25" thickBot="1">
      <c r="A95" s="389">
        <v>2184</v>
      </c>
      <c r="B95" s="384" t="s">
        <v>205</v>
      </c>
      <c r="C95" s="281">
        <v>8</v>
      </c>
      <c r="D95" s="390">
        <v>1</v>
      </c>
      <c r="E95" s="403" t="s">
        <v>556</v>
      </c>
      <c r="F95" s="406">
        <f>SUM(G95:H95)</f>
        <v>0</v>
      </c>
      <c r="G95" s="406"/>
      <c r="H95" s="407"/>
      <c r="I95" s="406"/>
      <c r="J95" s="407"/>
      <c r="K95" s="406"/>
      <c r="L95" s="406"/>
      <c r="M95" s="350"/>
    </row>
    <row r="96" spans="1:13" ht="12.75">
      <c r="A96" s="389">
        <v>2185</v>
      </c>
      <c r="B96" s="384" t="s">
        <v>205</v>
      </c>
      <c r="C96" s="281">
        <v>8</v>
      </c>
      <c r="D96" s="390">
        <v>1</v>
      </c>
      <c r="E96" s="403"/>
      <c r="F96" s="387"/>
      <c r="G96" s="387"/>
      <c r="H96" s="388"/>
      <c r="I96" s="387"/>
      <c r="J96" s="388"/>
      <c r="K96" s="387"/>
      <c r="L96" s="387"/>
      <c r="M96" s="350"/>
    </row>
    <row r="97" spans="1:13" s="291" customFormat="1" ht="50.25" customHeight="1">
      <c r="A97" s="411">
        <v>2200</v>
      </c>
      <c r="B97" s="376" t="s">
        <v>206</v>
      </c>
      <c r="C97" s="412">
        <v>0</v>
      </c>
      <c r="D97" s="413">
        <v>0</v>
      </c>
      <c r="E97" s="379" t="s">
        <v>557</v>
      </c>
      <c r="F97" s="408">
        <f aca="true" t="shared" si="18" ref="F97:L97">SUM(F99,F102,F105,F108,F111)</f>
        <v>0</v>
      </c>
      <c r="G97" s="408">
        <f t="shared" si="18"/>
        <v>0</v>
      </c>
      <c r="H97" s="414">
        <f t="shared" si="18"/>
        <v>0</v>
      </c>
      <c r="I97" s="408">
        <f t="shared" si="18"/>
        <v>0</v>
      </c>
      <c r="J97" s="414">
        <f t="shared" si="18"/>
        <v>0</v>
      </c>
      <c r="K97" s="408">
        <f t="shared" si="18"/>
        <v>0</v>
      </c>
      <c r="L97" s="408">
        <f t="shared" si="18"/>
        <v>0</v>
      </c>
      <c r="M97" s="350"/>
    </row>
    <row r="98" spans="1:13" ht="11.25" customHeight="1">
      <c r="A98" s="383"/>
      <c r="B98" s="384"/>
      <c r="C98" s="252"/>
      <c r="D98" s="385"/>
      <c r="E98" s="386" t="s">
        <v>285</v>
      </c>
      <c r="F98" s="415"/>
      <c r="G98" s="415"/>
      <c r="H98" s="416"/>
      <c r="I98" s="415"/>
      <c r="J98" s="416"/>
      <c r="K98" s="415"/>
      <c r="L98" s="415"/>
      <c r="M98" s="350"/>
    </row>
    <row r="99" spans="1:13" ht="21" customHeight="1">
      <c r="A99" s="389">
        <v>2210</v>
      </c>
      <c r="B99" s="384" t="s">
        <v>206</v>
      </c>
      <c r="C99" s="281">
        <v>1</v>
      </c>
      <c r="D99" s="390">
        <v>0</v>
      </c>
      <c r="E99" s="386" t="s">
        <v>558</v>
      </c>
      <c r="F99" s="387">
        <f aca="true" t="shared" si="19" ref="F99:L99">SUM(F101)</f>
        <v>0</v>
      </c>
      <c r="G99" s="387">
        <f t="shared" si="19"/>
        <v>0</v>
      </c>
      <c r="H99" s="388">
        <f t="shared" si="19"/>
        <v>0</v>
      </c>
      <c r="I99" s="387">
        <f t="shared" si="19"/>
        <v>0</v>
      </c>
      <c r="J99" s="388">
        <f t="shared" si="19"/>
        <v>0</v>
      </c>
      <c r="K99" s="387">
        <f t="shared" si="19"/>
        <v>0</v>
      </c>
      <c r="L99" s="387">
        <f t="shared" si="19"/>
        <v>0</v>
      </c>
      <c r="M99" s="350"/>
    </row>
    <row r="100" spans="1:13" s="392" customFormat="1" ht="10.5" customHeight="1">
      <c r="A100" s="389"/>
      <c r="B100" s="384"/>
      <c r="C100" s="281"/>
      <c r="D100" s="390"/>
      <c r="E100" s="386" t="s">
        <v>315</v>
      </c>
      <c r="F100" s="387"/>
      <c r="G100" s="387"/>
      <c r="H100" s="388"/>
      <c r="I100" s="387"/>
      <c r="J100" s="388"/>
      <c r="K100" s="387"/>
      <c r="L100" s="387"/>
      <c r="M100" s="350"/>
    </row>
    <row r="101" spans="1:13" ht="19.5" customHeight="1" thickBot="1">
      <c r="A101" s="389">
        <v>2211</v>
      </c>
      <c r="B101" s="384" t="s">
        <v>206</v>
      </c>
      <c r="C101" s="281">
        <v>1</v>
      </c>
      <c r="D101" s="390">
        <v>1</v>
      </c>
      <c r="E101" s="386" t="s">
        <v>559</v>
      </c>
      <c r="F101" s="406">
        <f>SUM(G101:H101)</f>
        <v>0</v>
      </c>
      <c r="G101" s="406"/>
      <c r="H101" s="407"/>
      <c r="I101" s="406"/>
      <c r="J101" s="409"/>
      <c r="K101" s="409"/>
      <c r="L101" s="409"/>
      <c r="M101" s="350"/>
    </row>
    <row r="102" spans="1:13" ht="17.25" customHeight="1">
      <c r="A102" s="389">
        <v>2220</v>
      </c>
      <c r="B102" s="384" t="s">
        <v>206</v>
      </c>
      <c r="C102" s="281">
        <v>2</v>
      </c>
      <c r="D102" s="390">
        <v>0</v>
      </c>
      <c r="E102" s="386" t="s">
        <v>560</v>
      </c>
      <c r="F102" s="387">
        <f aca="true" t="shared" si="20" ref="F102:L102">SUM(F104)</f>
        <v>0</v>
      </c>
      <c r="G102" s="387">
        <f t="shared" si="20"/>
        <v>0</v>
      </c>
      <c r="H102" s="388">
        <f t="shared" si="20"/>
        <v>0</v>
      </c>
      <c r="I102" s="387">
        <f t="shared" si="20"/>
        <v>0</v>
      </c>
      <c r="J102" s="388">
        <f t="shared" si="20"/>
        <v>0</v>
      </c>
      <c r="K102" s="387">
        <f t="shared" si="20"/>
        <v>0</v>
      </c>
      <c r="L102" s="387">
        <f t="shared" si="20"/>
        <v>0</v>
      </c>
      <c r="M102" s="350"/>
    </row>
    <row r="103" spans="1:13" s="392" customFormat="1" ht="10.5" customHeight="1">
      <c r="A103" s="389"/>
      <c r="B103" s="384"/>
      <c r="C103" s="281"/>
      <c r="D103" s="390"/>
      <c r="E103" s="386" t="s">
        <v>315</v>
      </c>
      <c r="F103" s="387"/>
      <c r="G103" s="387"/>
      <c r="H103" s="388"/>
      <c r="I103" s="387"/>
      <c r="J103" s="388"/>
      <c r="K103" s="387"/>
      <c r="L103" s="387"/>
      <c r="M103" s="350"/>
    </row>
    <row r="104" spans="1:13" ht="15.75" customHeight="1" thickBot="1">
      <c r="A104" s="389">
        <v>2221</v>
      </c>
      <c r="B104" s="384" t="s">
        <v>206</v>
      </c>
      <c r="C104" s="281">
        <v>2</v>
      </c>
      <c r="D104" s="390">
        <v>1</v>
      </c>
      <c r="E104" s="386" t="s">
        <v>561</v>
      </c>
      <c r="F104" s="406">
        <f>SUM(G104:H104)</f>
        <v>0</v>
      </c>
      <c r="G104" s="406"/>
      <c r="H104" s="407"/>
      <c r="I104" s="406"/>
      <c r="J104" s="407"/>
      <c r="K104" s="406"/>
      <c r="L104" s="406"/>
      <c r="M104" s="350"/>
    </row>
    <row r="105" spans="1:13" ht="17.25" customHeight="1">
      <c r="A105" s="389">
        <v>2230</v>
      </c>
      <c r="B105" s="384" t="s">
        <v>206</v>
      </c>
      <c r="C105" s="281">
        <v>3</v>
      </c>
      <c r="D105" s="390">
        <v>0</v>
      </c>
      <c r="E105" s="386" t="s">
        <v>562</v>
      </c>
      <c r="F105" s="387">
        <f aca="true" t="shared" si="21" ref="F105:L105">SUM(F107)</f>
        <v>0</v>
      </c>
      <c r="G105" s="387">
        <f t="shared" si="21"/>
        <v>0</v>
      </c>
      <c r="H105" s="388">
        <f t="shared" si="21"/>
        <v>0</v>
      </c>
      <c r="I105" s="387">
        <f t="shared" si="21"/>
        <v>0</v>
      </c>
      <c r="J105" s="388">
        <f t="shared" si="21"/>
        <v>0</v>
      </c>
      <c r="K105" s="387">
        <f t="shared" si="21"/>
        <v>0</v>
      </c>
      <c r="L105" s="387">
        <f t="shared" si="21"/>
        <v>0</v>
      </c>
      <c r="M105" s="350"/>
    </row>
    <row r="106" spans="1:13" s="392" customFormat="1" ht="14.25" customHeight="1">
      <c r="A106" s="389"/>
      <c r="B106" s="384"/>
      <c r="C106" s="281"/>
      <c r="D106" s="390"/>
      <c r="E106" s="386" t="s">
        <v>315</v>
      </c>
      <c r="F106" s="387"/>
      <c r="G106" s="387"/>
      <c r="H106" s="388"/>
      <c r="I106" s="387"/>
      <c r="J106" s="388"/>
      <c r="K106" s="387"/>
      <c r="L106" s="387"/>
      <c r="M106" s="350"/>
    </row>
    <row r="107" spans="1:13" ht="19.5" customHeight="1" thickBot="1">
      <c r="A107" s="389">
        <v>2231</v>
      </c>
      <c r="B107" s="384" t="s">
        <v>206</v>
      </c>
      <c r="C107" s="281">
        <v>3</v>
      </c>
      <c r="D107" s="390">
        <v>1</v>
      </c>
      <c r="E107" s="386" t="s">
        <v>563</v>
      </c>
      <c r="F107" s="406">
        <f>SUM(G107:H107)</f>
        <v>0</v>
      </c>
      <c r="G107" s="406"/>
      <c r="H107" s="407"/>
      <c r="I107" s="406"/>
      <c r="J107" s="407"/>
      <c r="K107" s="406"/>
      <c r="L107" s="406"/>
      <c r="M107" s="350"/>
    </row>
    <row r="108" spans="1:13" ht="38.25" customHeight="1">
      <c r="A108" s="389">
        <v>2240</v>
      </c>
      <c r="B108" s="384" t="s">
        <v>206</v>
      </c>
      <c r="C108" s="281">
        <v>4</v>
      </c>
      <c r="D108" s="390">
        <v>0</v>
      </c>
      <c r="E108" s="386" t="s">
        <v>564</v>
      </c>
      <c r="F108" s="387">
        <f aca="true" t="shared" si="22" ref="F108:L108">SUM(F110)</f>
        <v>0</v>
      </c>
      <c r="G108" s="387">
        <f t="shared" si="22"/>
        <v>0</v>
      </c>
      <c r="H108" s="388">
        <f t="shared" si="22"/>
        <v>0</v>
      </c>
      <c r="I108" s="387">
        <f t="shared" si="22"/>
        <v>0</v>
      </c>
      <c r="J108" s="388">
        <f t="shared" si="22"/>
        <v>0</v>
      </c>
      <c r="K108" s="387">
        <f t="shared" si="22"/>
        <v>0</v>
      </c>
      <c r="L108" s="387">
        <f t="shared" si="22"/>
        <v>0</v>
      </c>
      <c r="M108" s="350"/>
    </row>
    <row r="109" spans="1:13" s="392" customFormat="1" ht="15.75" customHeight="1">
      <c r="A109" s="389"/>
      <c r="B109" s="281"/>
      <c r="C109" s="281"/>
      <c r="D109" s="390"/>
      <c r="E109" s="386" t="s">
        <v>315</v>
      </c>
      <c r="F109" s="387"/>
      <c r="G109" s="387"/>
      <c r="H109" s="388"/>
      <c r="I109" s="387"/>
      <c r="J109" s="388"/>
      <c r="K109" s="387"/>
      <c r="L109" s="387"/>
      <c r="M109" s="350"/>
    </row>
    <row r="110" spans="1:13" ht="42.75" customHeight="1" thickBot="1">
      <c r="A110" s="389">
        <v>2241</v>
      </c>
      <c r="B110" s="384" t="s">
        <v>206</v>
      </c>
      <c r="C110" s="281">
        <v>4</v>
      </c>
      <c r="D110" s="390">
        <v>1</v>
      </c>
      <c r="E110" s="386" t="s">
        <v>564</v>
      </c>
      <c r="F110" s="406">
        <f>SUM(G110:H110)</f>
        <v>0</v>
      </c>
      <c r="G110" s="406"/>
      <c r="H110" s="407"/>
      <c r="I110" s="406"/>
      <c r="J110" s="407"/>
      <c r="K110" s="406"/>
      <c r="L110" s="406"/>
      <c r="M110" s="350"/>
    </row>
    <row r="111" spans="1:13" ht="27.75" customHeight="1">
      <c r="A111" s="389">
        <v>2250</v>
      </c>
      <c r="B111" s="384" t="s">
        <v>206</v>
      </c>
      <c r="C111" s="281">
        <v>5</v>
      </c>
      <c r="D111" s="390">
        <v>0</v>
      </c>
      <c r="E111" s="386" t="s">
        <v>565</v>
      </c>
      <c r="F111" s="387">
        <f aca="true" t="shared" si="23" ref="F111:L111">SUM(F113)</f>
        <v>0</v>
      </c>
      <c r="G111" s="387">
        <f t="shared" si="23"/>
        <v>0</v>
      </c>
      <c r="H111" s="388">
        <f t="shared" si="23"/>
        <v>0</v>
      </c>
      <c r="I111" s="387">
        <f t="shared" si="23"/>
        <v>0</v>
      </c>
      <c r="J111" s="388">
        <f t="shared" si="23"/>
        <v>0</v>
      </c>
      <c r="K111" s="387">
        <f t="shared" si="23"/>
        <v>0</v>
      </c>
      <c r="L111" s="387">
        <f t="shared" si="23"/>
        <v>0</v>
      </c>
      <c r="M111" s="350"/>
    </row>
    <row r="112" spans="1:13" s="392" customFormat="1" ht="13.5" customHeight="1">
      <c r="A112" s="389"/>
      <c r="B112" s="384"/>
      <c r="C112" s="281"/>
      <c r="D112" s="390"/>
      <c r="E112" s="386" t="s">
        <v>315</v>
      </c>
      <c r="F112" s="387"/>
      <c r="G112" s="387"/>
      <c r="H112" s="388"/>
      <c r="I112" s="387"/>
      <c r="J112" s="388"/>
      <c r="K112" s="387"/>
      <c r="L112" s="387"/>
      <c r="M112" s="350"/>
    </row>
    <row r="113" spans="1:13" ht="34.5" customHeight="1" thickBot="1">
      <c r="A113" s="389">
        <v>2251</v>
      </c>
      <c r="B113" s="281" t="s">
        <v>206</v>
      </c>
      <c r="C113" s="281">
        <v>5</v>
      </c>
      <c r="D113" s="390">
        <v>1</v>
      </c>
      <c r="E113" s="386" t="s">
        <v>565</v>
      </c>
      <c r="F113" s="406">
        <f>SUM(G113:H113)</f>
        <v>0</v>
      </c>
      <c r="G113" s="406"/>
      <c r="H113" s="407"/>
      <c r="I113" s="406"/>
      <c r="J113" s="407"/>
      <c r="K113" s="406"/>
      <c r="L113" s="406"/>
      <c r="M113" s="350"/>
    </row>
    <row r="114" spans="1:13" s="291" customFormat="1" ht="100.5" customHeight="1">
      <c r="A114" s="411">
        <v>2300</v>
      </c>
      <c r="B114" s="417" t="s">
        <v>207</v>
      </c>
      <c r="C114" s="412">
        <v>0</v>
      </c>
      <c r="D114" s="413">
        <v>0</v>
      </c>
      <c r="E114" s="418" t="s">
        <v>566</v>
      </c>
      <c r="F114" s="408">
        <f aca="true" t="shared" si="24" ref="F114:L114">SUM(F116,F121,F124,F128,F131,F134,F137)</f>
        <v>0</v>
      </c>
      <c r="G114" s="408">
        <f t="shared" si="24"/>
        <v>0</v>
      </c>
      <c r="H114" s="414">
        <f t="shared" si="24"/>
        <v>0</v>
      </c>
      <c r="I114" s="408">
        <f t="shared" si="24"/>
        <v>0</v>
      </c>
      <c r="J114" s="414">
        <f t="shared" si="24"/>
        <v>0</v>
      </c>
      <c r="K114" s="408">
        <f t="shared" si="24"/>
        <v>0</v>
      </c>
      <c r="L114" s="408">
        <f t="shared" si="24"/>
        <v>0</v>
      </c>
      <c r="M114" s="350"/>
    </row>
    <row r="115" spans="1:13" ht="13.5" customHeight="1">
      <c r="A115" s="383"/>
      <c r="B115" s="384"/>
      <c r="C115" s="252"/>
      <c r="D115" s="385"/>
      <c r="E115" s="386" t="s">
        <v>285</v>
      </c>
      <c r="F115" s="415"/>
      <c r="G115" s="415"/>
      <c r="H115" s="416"/>
      <c r="I115" s="415"/>
      <c r="J115" s="416"/>
      <c r="K115" s="415"/>
      <c r="L115" s="415"/>
      <c r="M115" s="350"/>
    </row>
    <row r="116" spans="1:13" ht="26.25" customHeight="1">
      <c r="A116" s="389">
        <v>2310</v>
      </c>
      <c r="B116" s="419" t="s">
        <v>207</v>
      </c>
      <c r="C116" s="281">
        <v>1</v>
      </c>
      <c r="D116" s="390">
        <v>0</v>
      </c>
      <c r="E116" s="386" t="s">
        <v>567</v>
      </c>
      <c r="F116" s="387">
        <f aca="true" t="shared" si="25" ref="F116:L116">SUM(F118:F120)</f>
        <v>0</v>
      </c>
      <c r="G116" s="387">
        <f t="shared" si="25"/>
        <v>0</v>
      </c>
      <c r="H116" s="388">
        <f t="shared" si="25"/>
        <v>0</v>
      </c>
      <c r="I116" s="387">
        <f t="shared" si="25"/>
        <v>0</v>
      </c>
      <c r="J116" s="388">
        <f t="shared" si="25"/>
        <v>0</v>
      </c>
      <c r="K116" s="387">
        <f t="shared" si="25"/>
        <v>0</v>
      </c>
      <c r="L116" s="387">
        <f t="shared" si="25"/>
        <v>0</v>
      </c>
      <c r="M116" s="350"/>
    </row>
    <row r="117" spans="1:13" s="392" customFormat="1" ht="12.75" customHeight="1">
      <c r="A117" s="389"/>
      <c r="B117" s="384"/>
      <c r="C117" s="281"/>
      <c r="D117" s="390"/>
      <c r="E117" s="386" t="s">
        <v>315</v>
      </c>
      <c r="F117" s="387"/>
      <c r="G117" s="387"/>
      <c r="H117" s="388"/>
      <c r="I117" s="387"/>
      <c r="J117" s="388"/>
      <c r="K117" s="387"/>
      <c r="L117" s="387"/>
      <c r="M117" s="350"/>
    </row>
    <row r="118" spans="1:13" ht="21.75" customHeight="1" thickBot="1">
      <c r="A118" s="389">
        <v>2311</v>
      </c>
      <c r="B118" s="419" t="s">
        <v>207</v>
      </c>
      <c r="C118" s="281">
        <v>1</v>
      </c>
      <c r="D118" s="390">
        <v>1</v>
      </c>
      <c r="E118" s="386" t="s">
        <v>568</v>
      </c>
      <c r="F118" s="406">
        <f>SUM(G118:H118)</f>
        <v>0</v>
      </c>
      <c r="G118" s="406"/>
      <c r="H118" s="407"/>
      <c r="I118" s="406"/>
      <c r="J118" s="407"/>
      <c r="K118" s="406"/>
      <c r="L118" s="406"/>
      <c r="M118" s="350"/>
    </row>
    <row r="119" spans="1:13" ht="13.5" thickBot="1">
      <c r="A119" s="389">
        <v>2312</v>
      </c>
      <c r="B119" s="419" t="s">
        <v>207</v>
      </c>
      <c r="C119" s="281">
        <v>1</v>
      </c>
      <c r="D119" s="390">
        <v>2</v>
      </c>
      <c r="E119" s="386" t="s">
        <v>569</v>
      </c>
      <c r="F119" s="406">
        <f>SUM(G119:H119)</f>
        <v>0</v>
      </c>
      <c r="G119" s="406"/>
      <c r="H119" s="407"/>
      <c r="I119" s="406"/>
      <c r="J119" s="407"/>
      <c r="K119" s="406"/>
      <c r="L119" s="406"/>
      <c r="M119" s="350"/>
    </row>
    <row r="120" spans="1:13" ht="13.5" thickBot="1">
      <c r="A120" s="389">
        <v>2313</v>
      </c>
      <c r="B120" s="419" t="s">
        <v>207</v>
      </c>
      <c r="C120" s="281">
        <v>1</v>
      </c>
      <c r="D120" s="390">
        <v>3</v>
      </c>
      <c r="E120" s="386" t="s">
        <v>570</v>
      </c>
      <c r="F120" s="406">
        <f>SUM(G120:H120)</f>
        <v>0</v>
      </c>
      <c r="G120" s="406"/>
      <c r="H120" s="407"/>
      <c r="I120" s="406"/>
      <c r="J120" s="407"/>
      <c r="K120" s="406"/>
      <c r="L120" s="406"/>
      <c r="M120" s="350"/>
    </row>
    <row r="121" spans="1:13" ht="19.5" customHeight="1">
      <c r="A121" s="389">
        <v>2320</v>
      </c>
      <c r="B121" s="419" t="s">
        <v>207</v>
      </c>
      <c r="C121" s="281">
        <v>2</v>
      </c>
      <c r="D121" s="390">
        <v>0</v>
      </c>
      <c r="E121" s="386" t="s">
        <v>571</v>
      </c>
      <c r="F121" s="387">
        <f aca="true" t="shared" si="26" ref="F121:L121">SUM(F123)</f>
        <v>0</v>
      </c>
      <c r="G121" s="387">
        <f t="shared" si="26"/>
        <v>0</v>
      </c>
      <c r="H121" s="388">
        <f t="shared" si="26"/>
        <v>0</v>
      </c>
      <c r="I121" s="387">
        <f t="shared" si="26"/>
        <v>0</v>
      </c>
      <c r="J121" s="388">
        <f t="shared" si="26"/>
        <v>0</v>
      </c>
      <c r="K121" s="387">
        <f t="shared" si="26"/>
        <v>0</v>
      </c>
      <c r="L121" s="387">
        <f t="shared" si="26"/>
        <v>0</v>
      </c>
      <c r="M121" s="350"/>
    </row>
    <row r="122" spans="1:13" s="392" customFormat="1" ht="14.25" customHeight="1">
      <c r="A122" s="389"/>
      <c r="B122" s="384"/>
      <c r="C122" s="281"/>
      <c r="D122" s="390"/>
      <c r="E122" s="386" t="s">
        <v>315</v>
      </c>
      <c r="F122" s="387"/>
      <c r="G122" s="387"/>
      <c r="H122" s="388"/>
      <c r="I122" s="387"/>
      <c r="J122" s="388"/>
      <c r="K122" s="387"/>
      <c r="L122" s="387"/>
      <c r="M122" s="350"/>
    </row>
    <row r="123" spans="1:13" ht="15.75" customHeight="1" thickBot="1">
      <c r="A123" s="389">
        <v>2321</v>
      </c>
      <c r="B123" s="419" t="s">
        <v>207</v>
      </c>
      <c r="C123" s="281">
        <v>2</v>
      </c>
      <c r="D123" s="390">
        <v>1</v>
      </c>
      <c r="E123" s="386" t="s">
        <v>572</v>
      </c>
      <c r="F123" s="406">
        <f>SUM(G123:H123)</f>
        <v>0</v>
      </c>
      <c r="G123" s="406"/>
      <c r="H123" s="407"/>
      <c r="I123" s="406"/>
      <c r="J123" s="407"/>
      <c r="K123" s="406"/>
      <c r="L123" s="406"/>
      <c r="M123" s="350"/>
    </row>
    <row r="124" spans="1:13" ht="26.25" customHeight="1">
      <c r="A124" s="389">
        <v>2330</v>
      </c>
      <c r="B124" s="419" t="s">
        <v>207</v>
      </c>
      <c r="C124" s="281">
        <v>3</v>
      </c>
      <c r="D124" s="390">
        <v>0</v>
      </c>
      <c r="E124" s="386" t="s">
        <v>573</v>
      </c>
      <c r="F124" s="387">
        <f aca="true" t="shared" si="27" ref="F124:L124">SUM(F126:F127)</f>
        <v>0</v>
      </c>
      <c r="G124" s="387">
        <f t="shared" si="27"/>
        <v>0</v>
      </c>
      <c r="H124" s="388">
        <f t="shared" si="27"/>
        <v>0</v>
      </c>
      <c r="I124" s="387">
        <f t="shared" si="27"/>
        <v>0</v>
      </c>
      <c r="J124" s="388">
        <f t="shared" si="27"/>
        <v>0</v>
      </c>
      <c r="K124" s="387">
        <f t="shared" si="27"/>
        <v>0</v>
      </c>
      <c r="L124" s="387">
        <f t="shared" si="27"/>
        <v>0</v>
      </c>
      <c r="M124" s="350"/>
    </row>
    <row r="125" spans="1:13" s="392" customFormat="1" ht="16.5" customHeight="1">
      <c r="A125" s="389"/>
      <c r="B125" s="384"/>
      <c r="C125" s="281"/>
      <c r="D125" s="390"/>
      <c r="E125" s="386" t="s">
        <v>315</v>
      </c>
      <c r="F125" s="387"/>
      <c r="G125" s="387"/>
      <c r="H125" s="388"/>
      <c r="I125" s="387"/>
      <c r="J125" s="388"/>
      <c r="K125" s="387"/>
      <c r="L125" s="387"/>
      <c r="M125" s="350"/>
    </row>
    <row r="126" spans="1:13" ht="20.25" customHeight="1" thickBot="1">
      <c r="A126" s="389">
        <v>2331</v>
      </c>
      <c r="B126" s="419" t="s">
        <v>207</v>
      </c>
      <c r="C126" s="281">
        <v>3</v>
      </c>
      <c r="D126" s="390">
        <v>1</v>
      </c>
      <c r="E126" s="386" t="s">
        <v>574</v>
      </c>
      <c r="F126" s="406">
        <f>SUM(G126:H126)</f>
        <v>0</v>
      </c>
      <c r="G126" s="406"/>
      <c r="H126" s="407"/>
      <c r="I126" s="406"/>
      <c r="J126" s="407"/>
      <c r="K126" s="406"/>
      <c r="L126" s="406"/>
      <c r="M126" s="350"/>
    </row>
    <row r="127" spans="1:13" ht="13.5" thickBot="1">
      <c r="A127" s="389">
        <v>2332</v>
      </c>
      <c r="B127" s="419" t="s">
        <v>207</v>
      </c>
      <c r="C127" s="281">
        <v>3</v>
      </c>
      <c r="D127" s="390">
        <v>2</v>
      </c>
      <c r="E127" s="386" t="s">
        <v>575</v>
      </c>
      <c r="F127" s="406">
        <f>SUM(G127:H127)</f>
        <v>0</v>
      </c>
      <c r="G127" s="406"/>
      <c r="H127" s="407"/>
      <c r="I127" s="406"/>
      <c r="J127" s="407"/>
      <c r="K127" s="406"/>
      <c r="L127" s="406"/>
      <c r="M127" s="350"/>
    </row>
    <row r="128" spans="1:13" ht="12.75">
      <c r="A128" s="389">
        <v>2340</v>
      </c>
      <c r="B128" s="419" t="s">
        <v>207</v>
      </c>
      <c r="C128" s="281">
        <v>4</v>
      </c>
      <c r="D128" s="390">
        <v>0</v>
      </c>
      <c r="E128" s="386" t="s">
        <v>576</v>
      </c>
      <c r="F128" s="387">
        <f aca="true" t="shared" si="28" ref="F128:L128">SUM(F130)</f>
        <v>0</v>
      </c>
      <c r="G128" s="387">
        <f t="shared" si="28"/>
        <v>0</v>
      </c>
      <c r="H128" s="388">
        <f t="shared" si="28"/>
        <v>0</v>
      </c>
      <c r="I128" s="387">
        <f t="shared" si="28"/>
        <v>0</v>
      </c>
      <c r="J128" s="388">
        <f t="shared" si="28"/>
        <v>0</v>
      </c>
      <c r="K128" s="387">
        <f t="shared" si="28"/>
        <v>0</v>
      </c>
      <c r="L128" s="387">
        <f t="shared" si="28"/>
        <v>0</v>
      </c>
      <c r="M128" s="350"/>
    </row>
    <row r="129" spans="1:13" s="392" customFormat="1" ht="14.25" customHeight="1">
      <c r="A129" s="389"/>
      <c r="B129" s="384"/>
      <c r="C129" s="281"/>
      <c r="D129" s="390"/>
      <c r="E129" s="386" t="s">
        <v>315</v>
      </c>
      <c r="F129" s="387"/>
      <c r="G129" s="387"/>
      <c r="H129" s="388"/>
      <c r="I129" s="387"/>
      <c r="J129" s="388"/>
      <c r="K129" s="387"/>
      <c r="L129" s="387"/>
      <c r="M129" s="350"/>
    </row>
    <row r="130" spans="1:13" ht="13.5" thickBot="1">
      <c r="A130" s="389">
        <v>2341</v>
      </c>
      <c r="B130" s="419" t="s">
        <v>207</v>
      </c>
      <c r="C130" s="281">
        <v>4</v>
      </c>
      <c r="D130" s="390">
        <v>1</v>
      </c>
      <c r="E130" s="386" t="s">
        <v>576</v>
      </c>
      <c r="F130" s="406">
        <f>SUM(G130:H130)</f>
        <v>0</v>
      </c>
      <c r="G130" s="406"/>
      <c r="H130" s="407"/>
      <c r="I130" s="406"/>
      <c r="J130" s="407"/>
      <c r="K130" s="406"/>
      <c r="L130" s="406"/>
      <c r="M130" s="350"/>
    </row>
    <row r="131" spans="1:13" ht="14.25" customHeight="1">
      <c r="A131" s="389">
        <v>2350</v>
      </c>
      <c r="B131" s="419" t="s">
        <v>207</v>
      </c>
      <c r="C131" s="281">
        <v>5</v>
      </c>
      <c r="D131" s="390">
        <v>0</v>
      </c>
      <c r="E131" s="386" t="s">
        <v>577</v>
      </c>
      <c r="F131" s="387">
        <f aca="true" t="shared" si="29" ref="F131:L131">SUM(F133)</f>
        <v>0</v>
      </c>
      <c r="G131" s="387">
        <f t="shared" si="29"/>
        <v>0</v>
      </c>
      <c r="H131" s="388">
        <f t="shared" si="29"/>
        <v>0</v>
      </c>
      <c r="I131" s="387">
        <f t="shared" si="29"/>
        <v>0</v>
      </c>
      <c r="J131" s="388">
        <f t="shared" si="29"/>
        <v>0</v>
      </c>
      <c r="K131" s="387">
        <f t="shared" si="29"/>
        <v>0</v>
      </c>
      <c r="L131" s="387">
        <f t="shared" si="29"/>
        <v>0</v>
      </c>
      <c r="M131" s="350"/>
    </row>
    <row r="132" spans="1:13" s="392" customFormat="1" ht="14.25" customHeight="1">
      <c r="A132" s="389"/>
      <c r="B132" s="384"/>
      <c r="C132" s="281"/>
      <c r="D132" s="390"/>
      <c r="E132" s="386" t="s">
        <v>315</v>
      </c>
      <c r="F132" s="387"/>
      <c r="G132" s="387"/>
      <c r="H132" s="388"/>
      <c r="I132" s="387"/>
      <c r="J132" s="388"/>
      <c r="K132" s="387"/>
      <c r="L132" s="387"/>
      <c r="M132" s="350"/>
    </row>
    <row r="133" spans="1:13" ht="18" customHeight="1" thickBot="1">
      <c r="A133" s="389">
        <v>2351</v>
      </c>
      <c r="B133" s="419" t="s">
        <v>207</v>
      </c>
      <c r="C133" s="281">
        <v>5</v>
      </c>
      <c r="D133" s="390">
        <v>1</v>
      </c>
      <c r="E133" s="386" t="s">
        <v>578</v>
      </c>
      <c r="F133" s="406">
        <f>SUM(G133:H133)</f>
        <v>0</v>
      </c>
      <c r="G133" s="406"/>
      <c r="H133" s="407"/>
      <c r="I133" s="406"/>
      <c r="J133" s="407"/>
      <c r="K133" s="406"/>
      <c r="L133" s="406"/>
      <c r="M133" s="350"/>
    </row>
    <row r="134" spans="1:13" ht="39" customHeight="1">
      <c r="A134" s="389">
        <v>2360</v>
      </c>
      <c r="B134" s="419" t="s">
        <v>207</v>
      </c>
      <c r="C134" s="281">
        <v>6</v>
      </c>
      <c r="D134" s="390">
        <v>0</v>
      </c>
      <c r="E134" s="386" t="s">
        <v>579</v>
      </c>
      <c r="F134" s="387">
        <f aca="true" t="shared" si="30" ref="F134:L134">SUM(F136)</f>
        <v>0</v>
      </c>
      <c r="G134" s="387">
        <f t="shared" si="30"/>
        <v>0</v>
      </c>
      <c r="H134" s="388">
        <f t="shared" si="30"/>
        <v>0</v>
      </c>
      <c r="I134" s="387">
        <f t="shared" si="30"/>
        <v>0</v>
      </c>
      <c r="J134" s="388">
        <f t="shared" si="30"/>
        <v>0</v>
      </c>
      <c r="K134" s="387">
        <f t="shared" si="30"/>
        <v>0</v>
      </c>
      <c r="L134" s="387">
        <f t="shared" si="30"/>
        <v>0</v>
      </c>
      <c r="M134" s="350"/>
    </row>
    <row r="135" spans="1:13" s="392" customFormat="1" ht="13.5" customHeight="1">
      <c r="A135" s="389"/>
      <c r="B135" s="384"/>
      <c r="C135" s="281"/>
      <c r="D135" s="390"/>
      <c r="E135" s="386" t="s">
        <v>315</v>
      </c>
      <c r="F135" s="387"/>
      <c r="G135" s="387"/>
      <c r="H135" s="388"/>
      <c r="I135" s="387"/>
      <c r="J135" s="388"/>
      <c r="K135" s="387"/>
      <c r="L135" s="387"/>
      <c r="M135" s="350"/>
    </row>
    <row r="136" spans="1:13" ht="42" customHeight="1" thickBot="1">
      <c r="A136" s="389">
        <v>2361</v>
      </c>
      <c r="B136" s="419" t="s">
        <v>207</v>
      </c>
      <c r="C136" s="281">
        <v>6</v>
      </c>
      <c r="D136" s="390">
        <v>1</v>
      </c>
      <c r="E136" s="386" t="s">
        <v>579</v>
      </c>
      <c r="F136" s="406">
        <f>SUM(G136:H136)</f>
        <v>0</v>
      </c>
      <c r="G136" s="406"/>
      <c r="H136" s="407"/>
      <c r="I136" s="406"/>
      <c r="J136" s="407"/>
      <c r="K136" s="406"/>
      <c r="L136" s="406"/>
      <c r="M136" s="350"/>
    </row>
    <row r="137" spans="1:13" ht="34.5" customHeight="1">
      <c r="A137" s="389">
        <v>2370</v>
      </c>
      <c r="B137" s="419" t="s">
        <v>207</v>
      </c>
      <c r="C137" s="281">
        <v>7</v>
      </c>
      <c r="D137" s="390">
        <v>0</v>
      </c>
      <c r="E137" s="386" t="s">
        <v>580</v>
      </c>
      <c r="F137" s="387">
        <f aca="true" t="shared" si="31" ref="F137:L137">SUM(F139)</f>
        <v>0</v>
      </c>
      <c r="G137" s="387">
        <f t="shared" si="31"/>
        <v>0</v>
      </c>
      <c r="H137" s="388">
        <f t="shared" si="31"/>
        <v>0</v>
      </c>
      <c r="I137" s="387">
        <f t="shared" si="31"/>
        <v>0</v>
      </c>
      <c r="J137" s="388">
        <f t="shared" si="31"/>
        <v>0</v>
      </c>
      <c r="K137" s="387">
        <f t="shared" si="31"/>
        <v>0</v>
      </c>
      <c r="L137" s="387">
        <f t="shared" si="31"/>
        <v>0</v>
      </c>
      <c r="M137" s="350"/>
    </row>
    <row r="138" spans="1:13" s="392" customFormat="1" ht="12" customHeight="1">
      <c r="A138" s="389"/>
      <c r="B138" s="384"/>
      <c r="C138" s="281"/>
      <c r="D138" s="390"/>
      <c r="E138" s="386" t="s">
        <v>315</v>
      </c>
      <c r="F138" s="387"/>
      <c r="G138" s="387"/>
      <c r="H138" s="388"/>
      <c r="I138" s="387"/>
      <c r="J138" s="388"/>
      <c r="K138" s="387"/>
      <c r="L138" s="387"/>
      <c r="M138" s="350"/>
    </row>
    <row r="139" spans="1:13" ht="38.25" customHeight="1" thickBot="1">
      <c r="A139" s="389">
        <v>2371</v>
      </c>
      <c r="B139" s="419" t="s">
        <v>207</v>
      </c>
      <c r="C139" s="281">
        <v>7</v>
      </c>
      <c r="D139" s="390">
        <v>1</v>
      </c>
      <c r="E139" s="386" t="s">
        <v>581</v>
      </c>
      <c r="F139" s="406">
        <f>SUM(G139:H139)</f>
        <v>0</v>
      </c>
      <c r="G139" s="406"/>
      <c r="H139" s="407"/>
      <c r="I139" s="406"/>
      <c r="J139" s="407"/>
      <c r="K139" s="406"/>
      <c r="L139" s="406"/>
      <c r="M139" s="350"/>
    </row>
    <row r="140" spans="1:13" s="291" customFormat="1" ht="78" customHeight="1">
      <c r="A140" s="411">
        <v>2400</v>
      </c>
      <c r="B140" s="417" t="s">
        <v>0</v>
      </c>
      <c r="C140" s="412">
        <v>0</v>
      </c>
      <c r="D140" s="413">
        <v>0</v>
      </c>
      <c r="E140" s="418" t="s">
        <v>582</v>
      </c>
      <c r="F140" s="408">
        <f aca="true" t="shared" si="32" ref="F140:K140">SUM(F142,F146,F163,F175,F180,F193,F196,F202,F211)</f>
        <v>280866.992</v>
      </c>
      <c r="G140" s="408">
        <f t="shared" si="32"/>
        <v>133975.687</v>
      </c>
      <c r="H140" s="408">
        <f t="shared" si="32"/>
        <v>146891.30500000002</v>
      </c>
      <c r="I140" s="408">
        <f t="shared" si="32"/>
        <v>0</v>
      </c>
      <c r="J140" s="408">
        <f t="shared" si="32"/>
        <v>0</v>
      </c>
      <c r="K140" s="408">
        <f t="shared" si="32"/>
        <v>0</v>
      </c>
      <c r="L140" s="408">
        <f>L148+L182+L211</f>
        <v>0</v>
      </c>
      <c r="M140" s="350"/>
    </row>
    <row r="141" spans="1:13" ht="18" customHeight="1">
      <c r="A141" s="383"/>
      <c r="B141" s="384"/>
      <c r="C141" s="252"/>
      <c r="D141" s="385"/>
      <c r="E141" s="386" t="s">
        <v>285</v>
      </c>
      <c r="F141" s="415"/>
      <c r="G141" s="415"/>
      <c r="H141" s="416"/>
      <c r="I141" s="415"/>
      <c r="J141" s="416"/>
      <c r="K141" s="415"/>
      <c r="L141" s="415"/>
      <c r="M141" s="350"/>
    </row>
    <row r="142" spans="1:13" ht="36.75" customHeight="1">
      <c r="A142" s="389">
        <v>2410</v>
      </c>
      <c r="B142" s="419" t="s">
        <v>0</v>
      </c>
      <c r="C142" s="281">
        <v>1</v>
      </c>
      <c r="D142" s="390">
        <v>0</v>
      </c>
      <c r="E142" s="386" t="s">
        <v>583</v>
      </c>
      <c r="F142" s="387">
        <f aca="true" t="shared" si="33" ref="F142:L142">SUM(F144:F145)</f>
        <v>0</v>
      </c>
      <c r="G142" s="387">
        <f t="shared" si="33"/>
        <v>0</v>
      </c>
      <c r="H142" s="388">
        <f t="shared" si="33"/>
        <v>0</v>
      </c>
      <c r="I142" s="387">
        <f t="shared" si="33"/>
        <v>0</v>
      </c>
      <c r="J142" s="388">
        <f t="shared" si="33"/>
        <v>0</v>
      </c>
      <c r="K142" s="387">
        <f t="shared" si="33"/>
        <v>0</v>
      </c>
      <c r="L142" s="387">
        <f t="shared" si="33"/>
        <v>0</v>
      </c>
      <c r="M142" s="350"/>
    </row>
    <row r="143" spans="1:13" s="392" customFormat="1" ht="13.5" customHeight="1">
      <c r="A143" s="389"/>
      <c r="B143" s="384"/>
      <c r="C143" s="281"/>
      <c r="D143" s="390"/>
      <c r="E143" s="386" t="s">
        <v>315</v>
      </c>
      <c r="F143" s="387"/>
      <c r="G143" s="387"/>
      <c r="H143" s="388"/>
      <c r="I143" s="387"/>
      <c r="J143" s="388"/>
      <c r="K143" s="387"/>
      <c r="L143" s="387"/>
      <c r="M143" s="350"/>
    </row>
    <row r="144" spans="1:13" ht="29.25" customHeight="1" thickBot="1">
      <c r="A144" s="389">
        <v>2411</v>
      </c>
      <c r="B144" s="419" t="s">
        <v>0</v>
      </c>
      <c r="C144" s="281">
        <v>1</v>
      </c>
      <c r="D144" s="390">
        <v>1</v>
      </c>
      <c r="E144" s="386" t="s">
        <v>584</v>
      </c>
      <c r="F144" s="406">
        <f>SUM(G144:H144)</f>
        <v>0</v>
      </c>
      <c r="G144" s="406"/>
      <c r="H144" s="407"/>
      <c r="I144" s="406"/>
      <c r="J144" s="407"/>
      <c r="K144" s="406"/>
      <c r="L144" s="406"/>
      <c r="M144" s="350"/>
    </row>
    <row r="145" spans="1:13" ht="36.75" customHeight="1" thickBot="1">
      <c r="A145" s="389">
        <v>2412</v>
      </c>
      <c r="B145" s="419" t="s">
        <v>0</v>
      </c>
      <c r="C145" s="281">
        <v>1</v>
      </c>
      <c r="D145" s="390">
        <v>2</v>
      </c>
      <c r="E145" s="386" t="s">
        <v>585</v>
      </c>
      <c r="F145" s="406">
        <f>SUM(G145:H145)</f>
        <v>0</v>
      </c>
      <c r="G145" s="406"/>
      <c r="H145" s="407"/>
      <c r="I145" s="406"/>
      <c r="J145" s="407"/>
      <c r="K145" s="406"/>
      <c r="L145" s="406"/>
      <c r="M145" s="350"/>
    </row>
    <row r="146" spans="1:13" ht="40.5" customHeight="1" thickBot="1">
      <c r="A146" s="389">
        <v>2420</v>
      </c>
      <c r="B146" s="419" t="s">
        <v>0</v>
      </c>
      <c r="C146" s="281">
        <v>2</v>
      </c>
      <c r="D146" s="390">
        <v>0</v>
      </c>
      <c r="E146" s="386" t="s">
        <v>586</v>
      </c>
      <c r="F146" s="406">
        <f>SUM(G146:H146)</f>
        <v>39618.5</v>
      </c>
      <c r="G146" s="387">
        <f aca="true" t="shared" si="34" ref="G146:L146">SUM(G148,G156,G157,G158)</f>
        <v>39618.5</v>
      </c>
      <c r="H146" s="387">
        <f t="shared" si="34"/>
        <v>0</v>
      </c>
      <c r="I146" s="387">
        <f t="shared" si="34"/>
        <v>0</v>
      </c>
      <c r="J146" s="387">
        <f t="shared" si="34"/>
        <v>0</v>
      </c>
      <c r="K146" s="387">
        <f t="shared" si="34"/>
        <v>0</v>
      </c>
      <c r="L146" s="387">
        <f t="shared" si="34"/>
        <v>0</v>
      </c>
      <c r="M146" s="350"/>
    </row>
    <row r="147" spans="1:13" s="392" customFormat="1" ht="13.5" customHeight="1">
      <c r="A147" s="389"/>
      <c r="B147" s="384"/>
      <c r="C147" s="281"/>
      <c r="D147" s="390"/>
      <c r="E147" s="386" t="s">
        <v>315</v>
      </c>
      <c r="F147" s="387"/>
      <c r="G147" s="387"/>
      <c r="H147" s="388"/>
      <c r="I147" s="387"/>
      <c r="J147" s="388"/>
      <c r="K147" s="387"/>
      <c r="L147" s="387"/>
      <c r="M147" s="350"/>
    </row>
    <row r="148" spans="1:13" ht="16.5" customHeight="1" thickBot="1">
      <c r="A148" s="389">
        <v>2421</v>
      </c>
      <c r="B148" s="419" t="s">
        <v>0</v>
      </c>
      <c r="C148" s="281">
        <v>2</v>
      </c>
      <c r="D148" s="390">
        <v>1</v>
      </c>
      <c r="E148" s="386" t="s">
        <v>587</v>
      </c>
      <c r="F148" s="406">
        <f aca="true" t="shared" si="35" ref="F148:F163">SUM(G148:H148)</f>
        <v>11371.5</v>
      </c>
      <c r="G148" s="406">
        <f>SUM(G149:G155)</f>
        <v>11371.5</v>
      </c>
      <c r="H148" s="406">
        <f>SUM(H149:H152)</f>
        <v>0</v>
      </c>
      <c r="I148" s="406">
        <f>SUM(I149:I152)</f>
        <v>0</v>
      </c>
      <c r="J148" s="406">
        <f>SUM(J149:J152)</f>
        <v>0</v>
      </c>
      <c r="K148" s="406">
        <f>SUM(K149:K152)</f>
        <v>0</v>
      </c>
      <c r="L148" s="406">
        <f>SUM(L149:L152)</f>
        <v>0</v>
      </c>
      <c r="M148" s="350"/>
    </row>
    <row r="149" spans="1:13" ht="16.5" customHeight="1" thickBot="1">
      <c r="A149" s="389"/>
      <c r="B149" s="419" t="s">
        <v>0</v>
      </c>
      <c r="C149" s="281" t="s">
        <v>187</v>
      </c>
      <c r="D149" s="390" t="s">
        <v>186</v>
      </c>
      <c r="E149" s="420">
        <v>4239</v>
      </c>
      <c r="F149" s="406">
        <f t="shared" si="35"/>
        <v>1020</v>
      </c>
      <c r="G149" s="406">
        <v>1020</v>
      </c>
      <c r="H149" s="407"/>
      <c r="I149" s="406"/>
      <c r="J149" s="407"/>
      <c r="K149" s="406"/>
      <c r="L149" s="406"/>
      <c r="M149" s="350"/>
    </row>
    <row r="150" spans="1:13" ht="16.5" customHeight="1" thickBot="1">
      <c r="A150" s="389"/>
      <c r="B150" s="419"/>
      <c r="C150" s="281"/>
      <c r="D150" s="390"/>
      <c r="E150" s="420">
        <v>4241</v>
      </c>
      <c r="F150" s="406">
        <f t="shared" si="35"/>
        <v>1700</v>
      </c>
      <c r="G150" s="406">
        <v>1700</v>
      </c>
      <c r="H150" s="407"/>
      <c r="I150" s="406"/>
      <c r="J150" s="407"/>
      <c r="K150" s="406"/>
      <c r="L150" s="406"/>
      <c r="M150" s="350"/>
    </row>
    <row r="151" spans="1:13" ht="16.5" customHeight="1" thickBot="1">
      <c r="A151" s="389"/>
      <c r="B151" s="419"/>
      <c r="C151" s="281"/>
      <c r="D151" s="390"/>
      <c r="E151" s="420">
        <v>4251</v>
      </c>
      <c r="F151" s="406">
        <f t="shared" si="35"/>
        <v>580</v>
      </c>
      <c r="G151" s="406">
        <v>580</v>
      </c>
      <c r="H151" s="407"/>
      <c r="I151" s="406"/>
      <c r="J151" s="407"/>
      <c r="K151" s="406"/>
      <c r="L151" s="406"/>
      <c r="M151" s="350"/>
    </row>
    <row r="152" spans="1:13" ht="16.5" customHeight="1" thickBot="1">
      <c r="A152" s="389"/>
      <c r="B152" s="419"/>
      <c r="C152" s="281"/>
      <c r="D152" s="390"/>
      <c r="E152" s="420">
        <v>4252</v>
      </c>
      <c r="F152" s="406">
        <f t="shared" si="35"/>
        <v>650</v>
      </c>
      <c r="G152" s="406">
        <v>650</v>
      </c>
      <c r="H152" s="407"/>
      <c r="I152" s="406"/>
      <c r="J152" s="407"/>
      <c r="K152" s="406"/>
      <c r="L152" s="406"/>
      <c r="M152" s="350"/>
    </row>
    <row r="153" spans="1:13" ht="16.5" customHeight="1" thickBot="1">
      <c r="A153" s="389"/>
      <c r="B153" s="419"/>
      <c r="C153" s="281"/>
      <c r="D153" s="390"/>
      <c r="E153" s="420">
        <v>4262</v>
      </c>
      <c r="F153" s="406">
        <f t="shared" si="35"/>
        <v>1340</v>
      </c>
      <c r="G153" s="406">
        <v>1340</v>
      </c>
      <c r="H153" s="407"/>
      <c r="I153" s="406"/>
      <c r="J153" s="407"/>
      <c r="K153" s="406"/>
      <c r="L153" s="406"/>
      <c r="M153" s="350"/>
    </row>
    <row r="154" spans="1:13" ht="16.5" customHeight="1" thickBot="1">
      <c r="A154" s="389"/>
      <c r="B154" s="419"/>
      <c r="C154" s="281"/>
      <c r="D154" s="390"/>
      <c r="E154" s="420">
        <v>4637</v>
      </c>
      <c r="F154" s="406">
        <f t="shared" si="35"/>
        <v>450</v>
      </c>
      <c r="G154" s="406">
        <v>450</v>
      </c>
      <c r="H154" s="407"/>
      <c r="I154" s="406"/>
      <c r="J154" s="407"/>
      <c r="K154" s="406"/>
      <c r="L154" s="406"/>
      <c r="M154" s="350"/>
    </row>
    <row r="155" spans="1:13" ht="16.5" customHeight="1" thickBot="1">
      <c r="A155" s="389"/>
      <c r="B155" s="419"/>
      <c r="C155" s="281"/>
      <c r="D155" s="390"/>
      <c r="E155" s="420">
        <v>4657</v>
      </c>
      <c r="F155" s="406">
        <f t="shared" si="35"/>
        <v>5631.5</v>
      </c>
      <c r="G155" s="406">
        <v>5631.5</v>
      </c>
      <c r="H155" s="407"/>
      <c r="I155" s="406"/>
      <c r="J155" s="407"/>
      <c r="K155" s="406"/>
      <c r="L155" s="406"/>
      <c r="M155" s="350"/>
    </row>
    <row r="156" spans="1:13" ht="17.25" customHeight="1" thickBot="1">
      <c r="A156" s="389">
        <v>2422</v>
      </c>
      <c r="B156" s="419" t="s">
        <v>0</v>
      </c>
      <c r="C156" s="281">
        <v>2</v>
      </c>
      <c r="D156" s="390">
        <v>2</v>
      </c>
      <c r="E156" s="386" t="s">
        <v>588</v>
      </c>
      <c r="F156" s="406">
        <f t="shared" si="35"/>
        <v>0</v>
      </c>
      <c r="G156" s="406"/>
      <c r="H156" s="407"/>
      <c r="I156" s="406"/>
      <c r="J156" s="407"/>
      <c r="K156" s="406"/>
      <c r="L156" s="406"/>
      <c r="M156" s="350"/>
    </row>
    <row r="157" spans="1:13" ht="21" customHeight="1" thickBot="1">
      <c r="A157" s="389">
        <v>2423</v>
      </c>
      <c r="B157" s="419" t="s">
        <v>0</v>
      </c>
      <c r="C157" s="281">
        <v>2</v>
      </c>
      <c r="D157" s="390">
        <v>3</v>
      </c>
      <c r="E157" s="386" t="s">
        <v>589</v>
      </c>
      <c r="F157" s="406">
        <f t="shared" si="35"/>
        <v>0</v>
      </c>
      <c r="G157" s="406"/>
      <c r="H157" s="407"/>
      <c r="I157" s="406"/>
      <c r="J157" s="407"/>
      <c r="K157" s="406"/>
      <c r="L157" s="406"/>
      <c r="M157" s="350"/>
    </row>
    <row r="158" spans="1:13" ht="13.5" thickBot="1">
      <c r="A158" s="389">
        <v>2424</v>
      </c>
      <c r="B158" s="419" t="s">
        <v>0</v>
      </c>
      <c r="C158" s="281">
        <v>2</v>
      </c>
      <c r="D158" s="390">
        <v>4</v>
      </c>
      <c r="E158" s="386" t="s">
        <v>590</v>
      </c>
      <c r="F158" s="406">
        <f t="shared" si="35"/>
        <v>28247</v>
      </c>
      <c r="G158" s="397">
        <f aca="true" t="shared" si="36" ref="G158:L158">SUM(G159:G162)</f>
        <v>28247</v>
      </c>
      <c r="H158" s="397">
        <f t="shared" si="36"/>
        <v>0</v>
      </c>
      <c r="I158" s="397">
        <f t="shared" si="36"/>
        <v>0</v>
      </c>
      <c r="J158" s="397">
        <f t="shared" si="36"/>
        <v>0</v>
      </c>
      <c r="K158" s="397">
        <f t="shared" si="36"/>
        <v>0</v>
      </c>
      <c r="L158" s="397">
        <f t="shared" si="36"/>
        <v>0</v>
      </c>
      <c r="M158" s="350"/>
    </row>
    <row r="159" spans="1:13" ht="13.5" thickBot="1">
      <c r="A159" s="389"/>
      <c r="B159" s="419"/>
      <c r="C159" s="281"/>
      <c r="D159" s="390"/>
      <c r="E159" s="420">
        <v>4213</v>
      </c>
      <c r="F159" s="406">
        <f t="shared" si="35"/>
        <v>1147</v>
      </c>
      <c r="G159" s="387">
        <v>1147</v>
      </c>
      <c r="H159" s="388"/>
      <c r="I159" s="387"/>
      <c r="J159" s="388"/>
      <c r="K159" s="387"/>
      <c r="L159" s="387"/>
      <c r="M159" s="350"/>
    </row>
    <row r="160" spans="1:13" ht="13.5" thickBot="1">
      <c r="A160" s="389"/>
      <c r="B160" s="419"/>
      <c r="C160" s="281"/>
      <c r="D160" s="390"/>
      <c r="E160" s="420">
        <v>4239</v>
      </c>
      <c r="F160" s="406">
        <f t="shared" si="35"/>
        <v>1000</v>
      </c>
      <c r="G160" s="387">
        <v>1000</v>
      </c>
      <c r="H160" s="388"/>
      <c r="I160" s="387"/>
      <c r="J160" s="388"/>
      <c r="K160" s="387"/>
      <c r="L160" s="387"/>
      <c r="M160" s="350"/>
    </row>
    <row r="161" spans="1:13" ht="13.5" thickBot="1">
      <c r="A161" s="389"/>
      <c r="B161" s="419"/>
      <c r="C161" s="281"/>
      <c r="D161" s="390"/>
      <c r="E161" s="386">
        <v>4251</v>
      </c>
      <c r="F161" s="406">
        <f t="shared" si="35"/>
        <v>26100</v>
      </c>
      <c r="G161" s="387">
        <v>26100</v>
      </c>
      <c r="H161" s="388"/>
      <c r="I161" s="387"/>
      <c r="J161" s="388"/>
      <c r="K161" s="387"/>
      <c r="L161" s="387"/>
      <c r="M161" s="350"/>
    </row>
    <row r="162" spans="1:13" ht="13.5" thickBot="1">
      <c r="A162" s="389"/>
      <c r="B162" s="419"/>
      <c r="C162" s="281"/>
      <c r="D162" s="390"/>
      <c r="E162" s="386"/>
      <c r="F162" s="406">
        <f t="shared" si="35"/>
        <v>0</v>
      </c>
      <c r="G162" s="387"/>
      <c r="H162" s="388"/>
      <c r="I162" s="387"/>
      <c r="J162" s="388"/>
      <c r="K162" s="387"/>
      <c r="L162" s="387"/>
      <c r="M162" s="350"/>
    </row>
    <row r="163" spans="1:13" ht="14.25" customHeight="1" thickBot="1">
      <c r="A163" s="389">
        <v>2430</v>
      </c>
      <c r="B163" s="419" t="s">
        <v>0</v>
      </c>
      <c r="C163" s="281">
        <v>3</v>
      </c>
      <c r="D163" s="390">
        <v>0</v>
      </c>
      <c r="E163" s="386" t="s">
        <v>591</v>
      </c>
      <c r="F163" s="406">
        <f t="shared" si="35"/>
        <v>0</v>
      </c>
      <c r="G163" s="387">
        <f aca="true" t="shared" si="37" ref="G163:L163">SUM(G165:G166)</f>
        <v>0</v>
      </c>
      <c r="H163" s="388">
        <f t="shared" si="37"/>
        <v>0</v>
      </c>
      <c r="I163" s="387">
        <f t="shared" si="37"/>
        <v>0</v>
      </c>
      <c r="J163" s="388">
        <f t="shared" si="37"/>
        <v>0</v>
      </c>
      <c r="K163" s="387">
        <f t="shared" si="37"/>
        <v>0</v>
      </c>
      <c r="L163" s="387">
        <f t="shared" si="37"/>
        <v>0</v>
      </c>
      <c r="M163" s="350"/>
    </row>
    <row r="164" spans="1:13" s="392" customFormat="1" ht="13.5" customHeight="1">
      <c r="A164" s="389"/>
      <c r="B164" s="384"/>
      <c r="C164" s="281"/>
      <c r="D164" s="390"/>
      <c r="E164" s="386" t="s">
        <v>315</v>
      </c>
      <c r="F164" s="387"/>
      <c r="G164" s="387"/>
      <c r="H164" s="388"/>
      <c r="I164" s="387"/>
      <c r="J164" s="388"/>
      <c r="K164" s="387"/>
      <c r="L164" s="387"/>
      <c r="M164" s="350"/>
    </row>
    <row r="165" spans="1:13" ht="31.5" customHeight="1" thickBot="1">
      <c r="A165" s="389">
        <v>2431</v>
      </c>
      <c r="B165" s="419" t="s">
        <v>0</v>
      </c>
      <c r="C165" s="281">
        <v>3</v>
      </c>
      <c r="D165" s="390">
        <v>1</v>
      </c>
      <c r="E165" s="386" t="s">
        <v>592</v>
      </c>
      <c r="F165" s="406">
        <f aca="true" t="shared" si="38" ref="F165:F174">SUM(G165:H165)</f>
        <v>0</v>
      </c>
      <c r="G165" s="387"/>
      <c r="H165" s="388"/>
      <c r="I165" s="387"/>
      <c r="J165" s="388"/>
      <c r="K165" s="387"/>
      <c r="L165" s="387"/>
      <c r="M165" s="350"/>
    </row>
    <row r="166" spans="1:13" ht="15" customHeight="1" thickBot="1">
      <c r="A166" s="389">
        <v>2432</v>
      </c>
      <c r="B166" s="419" t="s">
        <v>0</v>
      </c>
      <c r="C166" s="281">
        <v>3</v>
      </c>
      <c r="D166" s="390">
        <v>2</v>
      </c>
      <c r="E166" s="386" t="s">
        <v>593</v>
      </c>
      <c r="F166" s="406">
        <f>SUM(G166:H166)</f>
        <v>0</v>
      </c>
      <c r="G166" s="387">
        <f aca="true" t="shared" si="39" ref="G166:L166">SUM(G167:G170)</f>
        <v>0</v>
      </c>
      <c r="H166" s="387">
        <f t="shared" si="39"/>
        <v>0</v>
      </c>
      <c r="I166" s="387">
        <f t="shared" si="39"/>
        <v>0</v>
      </c>
      <c r="J166" s="387">
        <f t="shared" si="39"/>
        <v>0</v>
      </c>
      <c r="K166" s="387">
        <f t="shared" si="39"/>
        <v>0</v>
      </c>
      <c r="L166" s="387">
        <f t="shared" si="39"/>
        <v>0</v>
      </c>
      <c r="M166" s="350"/>
    </row>
    <row r="167" spans="1:13" ht="15" customHeight="1" thickBot="1">
      <c r="A167" s="389"/>
      <c r="B167" s="419"/>
      <c r="C167" s="281"/>
      <c r="D167" s="390"/>
      <c r="E167" s="386"/>
      <c r="F167" s="406">
        <f>SUM(G167:H167)</f>
        <v>0</v>
      </c>
      <c r="G167" s="387"/>
      <c r="H167" s="388"/>
      <c r="I167" s="387"/>
      <c r="J167" s="388"/>
      <c r="K167" s="387"/>
      <c r="L167" s="387"/>
      <c r="M167" s="350"/>
    </row>
    <row r="168" spans="1:13" ht="15" customHeight="1" thickBot="1">
      <c r="A168" s="389"/>
      <c r="B168" s="419"/>
      <c r="C168" s="281"/>
      <c r="D168" s="390"/>
      <c r="E168" s="386"/>
      <c r="F168" s="406">
        <f>SUM(G168:H168)</f>
        <v>0</v>
      </c>
      <c r="G168" s="387"/>
      <c r="H168" s="388"/>
      <c r="I168" s="387"/>
      <c r="J168" s="388"/>
      <c r="K168" s="387"/>
      <c r="L168" s="387"/>
      <c r="M168" s="350"/>
    </row>
    <row r="169" spans="1:13" ht="15" customHeight="1" thickBot="1">
      <c r="A169" s="389"/>
      <c r="B169" s="419"/>
      <c r="C169" s="281"/>
      <c r="D169" s="390"/>
      <c r="E169" s="386"/>
      <c r="F169" s="406">
        <f>SUM(G169:H169)</f>
        <v>0</v>
      </c>
      <c r="G169" s="387"/>
      <c r="H169" s="388"/>
      <c r="I169" s="387"/>
      <c r="J169" s="388"/>
      <c r="K169" s="387"/>
      <c r="L169" s="387"/>
      <c r="M169" s="350"/>
    </row>
    <row r="170" spans="1:13" ht="15" customHeight="1" thickBot="1">
      <c r="A170" s="389"/>
      <c r="B170" s="419"/>
      <c r="C170" s="281"/>
      <c r="D170" s="390"/>
      <c r="E170" s="386"/>
      <c r="F170" s="406">
        <f>SUM(G170:H170)</f>
        <v>0</v>
      </c>
      <c r="G170" s="387"/>
      <c r="H170" s="388"/>
      <c r="I170" s="387"/>
      <c r="J170" s="388"/>
      <c r="K170" s="387"/>
      <c r="L170" s="387"/>
      <c r="M170" s="350"/>
    </row>
    <row r="171" spans="1:13" ht="15" customHeight="1" thickBot="1">
      <c r="A171" s="389">
        <v>2433</v>
      </c>
      <c r="B171" s="419" t="s">
        <v>0</v>
      </c>
      <c r="C171" s="281">
        <v>3</v>
      </c>
      <c r="D171" s="390">
        <v>3</v>
      </c>
      <c r="E171" s="386" t="s">
        <v>594</v>
      </c>
      <c r="F171" s="406">
        <f t="shared" si="38"/>
        <v>0</v>
      </c>
      <c r="G171" s="387"/>
      <c r="H171" s="388"/>
      <c r="I171" s="387"/>
      <c r="J171" s="388"/>
      <c r="K171" s="387"/>
      <c r="L171" s="387"/>
      <c r="M171" s="350"/>
    </row>
    <row r="172" spans="1:13" ht="21" customHeight="1" thickBot="1">
      <c r="A172" s="389">
        <v>2434</v>
      </c>
      <c r="B172" s="419" t="s">
        <v>0</v>
      </c>
      <c r="C172" s="281">
        <v>3</v>
      </c>
      <c r="D172" s="390">
        <v>4</v>
      </c>
      <c r="E172" s="386" t="s">
        <v>595</v>
      </c>
      <c r="F172" s="406">
        <f t="shared" si="38"/>
        <v>0</v>
      </c>
      <c r="G172" s="387"/>
      <c r="H172" s="388"/>
      <c r="I172" s="387"/>
      <c r="J172" s="388"/>
      <c r="K172" s="387"/>
      <c r="L172" s="387"/>
      <c r="M172" s="350"/>
    </row>
    <row r="173" spans="1:13" ht="15" customHeight="1" thickBot="1">
      <c r="A173" s="389">
        <v>2435</v>
      </c>
      <c r="B173" s="419" t="s">
        <v>0</v>
      </c>
      <c r="C173" s="281">
        <v>3</v>
      </c>
      <c r="D173" s="390">
        <v>5</v>
      </c>
      <c r="E173" s="386" t="s">
        <v>596</v>
      </c>
      <c r="F173" s="406">
        <f t="shared" si="38"/>
        <v>0</v>
      </c>
      <c r="G173" s="387"/>
      <c r="H173" s="388"/>
      <c r="I173" s="387"/>
      <c r="J173" s="388"/>
      <c r="K173" s="387"/>
      <c r="L173" s="387"/>
      <c r="M173" s="350"/>
    </row>
    <row r="174" spans="1:13" ht="16.5" customHeight="1" thickBot="1">
      <c r="A174" s="389">
        <v>2436</v>
      </c>
      <c r="B174" s="419" t="s">
        <v>0</v>
      </c>
      <c r="C174" s="281">
        <v>3</v>
      </c>
      <c r="D174" s="390">
        <v>6</v>
      </c>
      <c r="E174" s="386" t="s">
        <v>597</v>
      </c>
      <c r="F174" s="406">
        <f t="shared" si="38"/>
        <v>0</v>
      </c>
      <c r="G174" s="387"/>
      <c r="H174" s="388"/>
      <c r="I174" s="387"/>
      <c r="J174" s="388"/>
      <c r="K174" s="387"/>
      <c r="L174" s="387"/>
      <c r="M174" s="350"/>
    </row>
    <row r="175" spans="1:13" ht="39" customHeight="1">
      <c r="A175" s="389">
        <v>2440</v>
      </c>
      <c r="B175" s="419" t="s">
        <v>0</v>
      </c>
      <c r="C175" s="281">
        <v>4</v>
      </c>
      <c r="D175" s="390">
        <v>0</v>
      </c>
      <c r="E175" s="386" t="s">
        <v>598</v>
      </c>
      <c r="F175" s="387">
        <f aca="true" t="shared" si="40" ref="F175:L175">SUM(F177:F179)</f>
        <v>0</v>
      </c>
      <c r="G175" s="387">
        <f t="shared" si="40"/>
        <v>0</v>
      </c>
      <c r="H175" s="388">
        <f t="shared" si="40"/>
        <v>0</v>
      </c>
      <c r="I175" s="387">
        <f t="shared" si="40"/>
        <v>0</v>
      </c>
      <c r="J175" s="388">
        <f t="shared" si="40"/>
        <v>0</v>
      </c>
      <c r="K175" s="387">
        <f t="shared" si="40"/>
        <v>0</v>
      </c>
      <c r="L175" s="387">
        <f t="shared" si="40"/>
        <v>0</v>
      </c>
      <c r="M175" s="350"/>
    </row>
    <row r="176" spans="1:13" s="392" customFormat="1" ht="14.25" customHeight="1">
      <c r="A176" s="389"/>
      <c r="B176" s="384"/>
      <c r="C176" s="281"/>
      <c r="D176" s="390"/>
      <c r="E176" s="386" t="s">
        <v>315</v>
      </c>
      <c r="F176" s="387"/>
      <c r="G176" s="387"/>
      <c r="H176" s="388"/>
      <c r="I176" s="387"/>
      <c r="J176" s="388"/>
      <c r="K176" s="387"/>
      <c r="L176" s="387"/>
      <c r="M176" s="350"/>
    </row>
    <row r="177" spans="1:13" ht="37.5" customHeight="1" thickBot="1">
      <c r="A177" s="389">
        <v>2441</v>
      </c>
      <c r="B177" s="419" t="s">
        <v>0</v>
      </c>
      <c r="C177" s="281">
        <v>4</v>
      </c>
      <c r="D177" s="390">
        <v>1</v>
      </c>
      <c r="E177" s="386" t="s">
        <v>599</v>
      </c>
      <c r="F177" s="406">
        <f>SUM(G177:H177)</f>
        <v>0</v>
      </c>
      <c r="G177" s="387"/>
      <c r="H177" s="388"/>
      <c r="I177" s="387"/>
      <c r="J177" s="388"/>
      <c r="K177" s="387"/>
      <c r="L177" s="387"/>
      <c r="M177" s="350"/>
    </row>
    <row r="178" spans="1:13" ht="20.25" customHeight="1" thickBot="1">
      <c r="A178" s="389">
        <v>2442</v>
      </c>
      <c r="B178" s="419" t="s">
        <v>0</v>
      </c>
      <c r="C178" s="281">
        <v>4</v>
      </c>
      <c r="D178" s="390">
        <v>2</v>
      </c>
      <c r="E178" s="386" t="s">
        <v>600</v>
      </c>
      <c r="F178" s="406">
        <f>SUM(G178:H178)</f>
        <v>0</v>
      </c>
      <c r="G178" s="387"/>
      <c r="H178" s="388"/>
      <c r="I178" s="387"/>
      <c r="J178" s="388"/>
      <c r="K178" s="387"/>
      <c r="L178" s="406"/>
      <c r="M178" s="350"/>
    </row>
    <row r="179" spans="1:13" ht="15" customHeight="1" thickBot="1">
      <c r="A179" s="389">
        <v>2443</v>
      </c>
      <c r="B179" s="419" t="s">
        <v>0</v>
      </c>
      <c r="C179" s="281">
        <v>4</v>
      </c>
      <c r="D179" s="390">
        <v>3</v>
      </c>
      <c r="E179" s="386" t="s">
        <v>601</v>
      </c>
      <c r="F179" s="406">
        <f>SUM(G179:H179)</f>
        <v>0</v>
      </c>
      <c r="G179" s="387"/>
      <c r="H179" s="388"/>
      <c r="I179" s="387"/>
      <c r="J179" s="388"/>
      <c r="K179" s="387"/>
      <c r="L179" s="387"/>
      <c r="M179" s="350"/>
    </row>
    <row r="180" spans="1:13" ht="16.5" customHeight="1">
      <c r="A180" s="389">
        <v>2450</v>
      </c>
      <c r="B180" s="419" t="s">
        <v>0</v>
      </c>
      <c r="C180" s="281">
        <v>5</v>
      </c>
      <c r="D180" s="390">
        <v>0</v>
      </c>
      <c r="E180" s="386" t="s">
        <v>602</v>
      </c>
      <c r="F180" s="387">
        <f>SUM(F182)</f>
        <v>244248.49200000003</v>
      </c>
      <c r="G180" s="387">
        <f>SUM(G182+G189+G190+G191+G192)</f>
        <v>94357.187</v>
      </c>
      <c r="H180" s="388">
        <f>SUM(H182)</f>
        <v>149891.30500000002</v>
      </c>
      <c r="I180" s="270">
        <f>SUM(I182)</f>
        <v>0</v>
      </c>
      <c r="J180" s="270">
        <f>SUM(J182)</f>
        <v>0</v>
      </c>
      <c r="K180" s="388">
        <f>SUM(K182)</f>
        <v>0</v>
      </c>
      <c r="L180" s="270">
        <f>SUM(L182)</f>
        <v>0</v>
      </c>
      <c r="M180" s="350"/>
    </row>
    <row r="181" spans="1:13" s="392" customFormat="1" ht="15" customHeight="1">
      <c r="A181" s="389"/>
      <c r="B181" s="384"/>
      <c r="C181" s="281"/>
      <c r="D181" s="390"/>
      <c r="E181" s="386" t="s">
        <v>315</v>
      </c>
      <c r="F181" s="387"/>
      <c r="G181" s="387"/>
      <c r="H181" s="388"/>
      <c r="I181" s="387"/>
      <c r="J181" s="388"/>
      <c r="K181" s="387"/>
      <c r="L181" s="387"/>
      <c r="M181" s="350"/>
    </row>
    <row r="182" spans="1:13" ht="14.25" customHeight="1" thickBot="1">
      <c r="A182" s="389">
        <v>2451</v>
      </c>
      <c r="B182" s="419" t="s">
        <v>0</v>
      </c>
      <c r="C182" s="281">
        <v>5</v>
      </c>
      <c r="D182" s="390">
        <v>1</v>
      </c>
      <c r="E182" s="386" t="s">
        <v>603</v>
      </c>
      <c r="F182" s="406">
        <f aca="true" t="shared" si="41" ref="F182:F192">SUM(G182:H182)</f>
        <v>244248.49200000003</v>
      </c>
      <c r="G182" s="406">
        <f aca="true" t="shared" si="42" ref="G182:L182">G183+G184+G185+G186+G187+G188</f>
        <v>94357.187</v>
      </c>
      <c r="H182" s="406">
        <f t="shared" si="42"/>
        <v>149891.30500000002</v>
      </c>
      <c r="I182" s="406">
        <f t="shared" si="42"/>
        <v>0</v>
      </c>
      <c r="J182" s="406">
        <f t="shared" si="42"/>
        <v>0</v>
      </c>
      <c r="K182" s="406">
        <f t="shared" si="42"/>
        <v>0</v>
      </c>
      <c r="L182" s="406">
        <f t="shared" si="42"/>
        <v>0</v>
      </c>
      <c r="M182" s="350"/>
    </row>
    <row r="183" spans="1:13" ht="14.25" customHeight="1" thickBot="1">
      <c r="A183" s="389"/>
      <c r="B183" s="419"/>
      <c r="C183" s="281"/>
      <c r="D183" s="390"/>
      <c r="E183" s="420">
        <v>4239</v>
      </c>
      <c r="F183" s="406">
        <f t="shared" si="41"/>
        <v>900</v>
      </c>
      <c r="G183" s="406">
        <v>900</v>
      </c>
      <c r="H183" s="407"/>
      <c r="I183" s="397"/>
      <c r="J183" s="398"/>
      <c r="K183" s="397"/>
      <c r="L183" s="397"/>
      <c r="M183" s="350"/>
    </row>
    <row r="184" spans="1:13" ht="14.25" customHeight="1" thickBot="1">
      <c r="A184" s="389"/>
      <c r="B184" s="419"/>
      <c r="C184" s="281"/>
      <c r="D184" s="390"/>
      <c r="E184" s="420">
        <v>4241</v>
      </c>
      <c r="F184" s="406">
        <f t="shared" si="41"/>
        <v>2000</v>
      </c>
      <c r="G184" s="406">
        <v>2000</v>
      </c>
      <c r="H184" s="407"/>
      <c r="I184" s="397"/>
      <c r="J184" s="398"/>
      <c r="K184" s="397"/>
      <c r="L184" s="397"/>
      <c r="M184" s="350"/>
    </row>
    <row r="185" spans="1:13" ht="14.25" customHeight="1" thickBot="1">
      <c r="A185" s="389"/>
      <c r="B185" s="419"/>
      <c r="C185" s="281"/>
      <c r="D185" s="390"/>
      <c r="E185" s="420">
        <v>4251</v>
      </c>
      <c r="F185" s="421">
        <f t="shared" si="41"/>
        <v>91457.187</v>
      </c>
      <c r="G185" s="421">
        <v>91457.187</v>
      </c>
      <c r="H185" s="407"/>
      <c r="I185" s="397"/>
      <c r="J185" s="398"/>
      <c r="K185" s="397"/>
      <c r="L185" s="397"/>
      <c r="M185" s="350"/>
    </row>
    <row r="186" spans="1:13" ht="14.25" customHeight="1" thickBot="1">
      <c r="A186" s="389"/>
      <c r="B186" s="419"/>
      <c r="C186" s="281"/>
      <c r="D186" s="390"/>
      <c r="E186" s="420">
        <v>5134</v>
      </c>
      <c r="F186" s="406">
        <f t="shared" si="41"/>
        <v>25000</v>
      </c>
      <c r="G186" s="406"/>
      <c r="H186" s="407">
        <v>25000</v>
      </c>
      <c r="I186" s="422"/>
      <c r="J186" s="423"/>
      <c r="K186" s="423"/>
      <c r="L186" s="424"/>
      <c r="M186" s="350"/>
    </row>
    <row r="187" spans="1:13" ht="14.25" customHeight="1" thickBot="1">
      <c r="A187" s="389"/>
      <c r="B187" s="419"/>
      <c r="C187" s="281"/>
      <c r="D187" s="390"/>
      <c r="E187" s="420">
        <v>5113</v>
      </c>
      <c r="F187" s="406">
        <f t="shared" si="41"/>
        <v>123559.205</v>
      </c>
      <c r="G187" s="406"/>
      <c r="H187" s="425">
        <v>123559.205</v>
      </c>
      <c r="I187" s="404"/>
      <c r="J187" s="404"/>
      <c r="K187" s="404"/>
      <c r="L187" s="404"/>
      <c r="M187" s="350"/>
    </row>
    <row r="188" spans="1:13" ht="14.25" customHeight="1" thickBot="1">
      <c r="A188" s="389"/>
      <c r="B188" s="419"/>
      <c r="C188" s="281"/>
      <c r="D188" s="390"/>
      <c r="E188" s="420">
        <v>5129</v>
      </c>
      <c r="F188" s="406">
        <f t="shared" si="41"/>
        <v>1332.1</v>
      </c>
      <c r="G188" s="406"/>
      <c r="H188" s="407">
        <v>1332.1</v>
      </c>
      <c r="I188" s="406"/>
      <c r="J188" s="406"/>
      <c r="K188" s="406"/>
      <c r="L188" s="406"/>
      <c r="M188" s="350"/>
    </row>
    <row r="189" spans="1:13" ht="18" customHeight="1" thickBot="1">
      <c r="A189" s="389">
        <v>2452</v>
      </c>
      <c r="B189" s="419" t="s">
        <v>0</v>
      </c>
      <c r="C189" s="281">
        <v>5</v>
      </c>
      <c r="D189" s="390">
        <v>2</v>
      </c>
      <c r="E189" s="386" t="s">
        <v>604</v>
      </c>
      <c r="F189" s="406">
        <f t="shared" si="41"/>
        <v>0</v>
      </c>
      <c r="G189" s="406"/>
      <c r="H189" s="407"/>
      <c r="I189" s="406"/>
      <c r="J189" s="407"/>
      <c r="K189" s="406"/>
      <c r="L189" s="406"/>
      <c r="M189" s="350"/>
    </row>
    <row r="190" spans="1:13" ht="15" customHeight="1" thickBot="1">
      <c r="A190" s="389">
        <v>2453</v>
      </c>
      <c r="B190" s="419" t="s">
        <v>0</v>
      </c>
      <c r="C190" s="281">
        <v>5</v>
      </c>
      <c r="D190" s="390">
        <v>3</v>
      </c>
      <c r="E190" s="386" t="s">
        <v>605</v>
      </c>
      <c r="F190" s="406">
        <f t="shared" si="41"/>
        <v>0</v>
      </c>
      <c r="G190" s="406"/>
      <c r="H190" s="407"/>
      <c r="I190" s="406"/>
      <c r="J190" s="407"/>
      <c r="K190" s="406"/>
      <c r="L190" s="406"/>
      <c r="M190" s="350"/>
    </row>
    <row r="191" spans="1:13" ht="15" customHeight="1" thickBot="1">
      <c r="A191" s="389">
        <v>2454</v>
      </c>
      <c r="B191" s="419" t="s">
        <v>0</v>
      </c>
      <c r="C191" s="281">
        <v>5</v>
      </c>
      <c r="D191" s="390">
        <v>4</v>
      </c>
      <c r="E191" s="386" t="s">
        <v>606</v>
      </c>
      <c r="F191" s="406">
        <f t="shared" si="41"/>
        <v>0</v>
      </c>
      <c r="G191" s="406"/>
      <c r="H191" s="407"/>
      <c r="I191" s="406"/>
      <c r="J191" s="407"/>
      <c r="K191" s="406"/>
      <c r="L191" s="406"/>
      <c r="M191" s="350"/>
    </row>
    <row r="192" spans="1:13" ht="23.25" customHeight="1" thickBot="1">
      <c r="A192" s="389">
        <v>2455</v>
      </c>
      <c r="B192" s="419" t="s">
        <v>0</v>
      </c>
      <c r="C192" s="281">
        <v>5</v>
      </c>
      <c r="D192" s="390">
        <v>5</v>
      </c>
      <c r="E192" s="386" t="s">
        <v>607</v>
      </c>
      <c r="F192" s="406">
        <f t="shared" si="41"/>
        <v>0</v>
      </c>
      <c r="G192" s="406"/>
      <c r="H192" s="407"/>
      <c r="I192" s="406"/>
      <c r="J192" s="407"/>
      <c r="K192" s="406"/>
      <c r="L192" s="406"/>
      <c r="M192" s="350"/>
    </row>
    <row r="193" spans="1:13" ht="18" customHeight="1">
      <c r="A193" s="389">
        <v>2460</v>
      </c>
      <c r="B193" s="419" t="s">
        <v>0</v>
      </c>
      <c r="C193" s="281">
        <v>6</v>
      </c>
      <c r="D193" s="390">
        <v>0</v>
      </c>
      <c r="E193" s="386" t="s">
        <v>608</v>
      </c>
      <c r="F193" s="387">
        <f aca="true" t="shared" si="43" ref="F193:L193">SUM(F195)</f>
        <v>0</v>
      </c>
      <c r="G193" s="387">
        <f t="shared" si="43"/>
        <v>0</v>
      </c>
      <c r="H193" s="388">
        <f t="shared" si="43"/>
        <v>0</v>
      </c>
      <c r="I193" s="387">
        <f t="shared" si="43"/>
        <v>0</v>
      </c>
      <c r="J193" s="388">
        <f t="shared" si="43"/>
        <v>0</v>
      </c>
      <c r="K193" s="387">
        <f t="shared" si="43"/>
        <v>0</v>
      </c>
      <c r="L193" s="387">
        <f t="shared" si="43"/>
        <v>0</v>
      </c>
      <c r="M193" s="350"/>
    </row>
    <row r="194" spans="1:13" s="392" customFormat="1" ht="15" customHeight="1">
      <c r="A194" s="389"/>
      <c r="B194" s="384"/>
      <c r="C194" s="281"/>
      <c r="D194" s="390"/>
      <c r="E194" s="386" t="s">
        <v>315</v>
      </c>
      <c r="F194" s="387"/>
      <c r="G194" s="387"/>
      <c r="H194" s="388"/>
      <c r="I194" s="387"/>
      <c r="J194" s="388"/>
      <c r="K194" s="387"/>
      <c r="L194" s="387"/>
      <c r="M194" s="350"/>
    </row>
    <row r="195" spans="1:13" ht="18.75" customHeight="1" thickBot="1">
      <c r="A195" s="389">
        <v>2461</v>
      </c>
      <c r="B195" s="419" t="s">
        <v>0</v>
      </c>
      <c r="C195" s="281">
        <v>6</v>
      </c>
      <c r="D195" s="390">
        <v>1</v>
      </c>
      <c r="E195" s="386" t="s">
        <v>609</v>
      </c>
      <c r="F195" s="406">
        <f>SUM(G195:H195)</f>
        <v>0</v>
      </c>
      <c r="G195" s="406"/>
      <c r="H195" s="407"/>
      <c r="I195" s="406"/>
      <c r="J195" s="407"/>
      <c r="K195" s="406"/>
      <c r="L195" s="406"/>
      <c r="M195" s="350"/>
    </row>
    <row r="196" spans="1:13" ht="14.25" customHeight="1">
      <c r="A196" s="389">
        <v>2470</v>
      </c>
      <c r="B196" s="419" t="s">
        <v>0</v>
      </c>
      <c r="C196" s="281">
        <v>7</v>
      </c>
      <c r="D196" s="390">
        <v>0</v>
      </c>
      <c r="E196" s="386" t="s">
        <v>610</v>
      </c>
      <c r="F196" s="387">
        <f aca="true" t="shared" si="44" ref="F196:L196">SUM(F198:F201)</f>
        <v>0</v>
      </c>
      <c r="G196" s="387">
        <f t="shared" si="44"/>
        <v>0</v>
      </c>
      <c r="H196" s="388">
        <f t="shared" si="44"/>
        <v>0</v>
      </c>
      <c r="I196" s="387">
        <f t="shared" si="44"/>
        <v>0</v>
      </c>
      <c r="J196" s="388">
        <f t="shared" si="44"/>
        <v>0</v>
      </c>
      <c r="K196" s="387">
        <f t="shared" si="44"/>
        <v>0</v>
      </c>
      <c r="L196" s="387">
        <f t="shared" si="44"/>
        <v>0</v>
      </c>
      <c r="M196" s="350"/>
    </row>
    <row r="197" spans="1:13" s="392" customFormat="1" ht="14.25" customHeight="1">
      <c r="A197" s="389"/>
      <c r="B197" s="384"/>
      <c r="C197" s="281"/>
      <c r="D197" s="390"/>
      <c r="E197" s="386" t="s">
        <v>315</v>
      </c>
      <c r="F197" s="387"/>
      <c r="G197" s="387"/>
      <c r="H197" s="388"/>
      <c r="I197" s="387"/>
      <c r="J197" s="388"/>
      <c r="K197" s="387"/>
      <c r="L197" s="387"/>
      <c r="M197" s="350"/>
    </row>
    <row r="198" spans="1:13" ht="41.25" customHeight="1" thickBot="1">
      <c r="A198" s="389">
        <v>2471</v>
      </c>
      <c r="B198" s="419" t="s">
        <v>0</v>
      </c>
      <c r="C198" s="281">
        <v>7</v>
      </c>
      <c r="D198" s="390">
        <v>1</v>
      </c>
      <c r="E198" s="386" t="s">
        <v>611</v>
      </c>
      <c r="F198" s="406">
        <f>SUM(G198:H198)</f>
        <v>0</v>
      </c>
      <c r="G198" s="406"/>
      <c r="H198" s="407"/>
      <c r="I198" s="406"/>
      <c r="J198" s="407"/>
      <c r="K198" s="406"/>
      <c r="L198" s="406"/>
      <c r="M198" s="350"/>
    </row>
    <row r="199" spans="1:13" ht="30.75" customHeight="1" thickBot="1">
      <c r="A199" s="389">
        <v>2472</v>
      </c>
      <c r="B199" s="419" t="s">
        <v>0</v>
      </c>
      <c r="C199" s="281">
        <v>7</v>
      </c>
      <c r="D199" s="390">
        <v>2</v>
      </c>
      <c r="E199" s="386" t="s">
        <v>612</v>
      </c>
      <c r="F199" s="406">
        <f>SUM(G199:H199)</f>
        <v>0</v>
      </c>
      <c r="G199" s="406"/>
      <c r="H199" s="407"/>
      <c r="I199" s="406"/>
      <c r="J199" s="407"/>
      <c r="K199" s="406"/>
      <c r="L199" s="406"/>
      <c r="M199" s="350"/>
    </row>
    <row r="200" spans="1:13" ht="30.75" customHeight="1" thickBot="1">
      <c r="A200" s="389">
        <v>2473</v>
      </c>
      <c r="B200" s="419" t="s">
        <v>0</v>
      </c>
      <c r="C200" s="281">
        <v>7</v>
      </c>
      <c r="D200" s="390">
        <v>3</v>
      </c>
      <c r="E200" s="386" t="s">
        <v>613</v>
      </c>
      <c r="F200" s="406">
        <f>SUM(G200:H200)</f>
        <v>0</v>
      </c>
      <c r="G200" s="406"/>
      <c r="H200" s="407"/>
      <c r="I200" s="406"/>
      <c r="J200" s="407"/>
      <c r="K200" s="406"/>
      <c r="L200" s="406"/>
      <c r="M200" s="350"/>
    </row>
    <row r="201" spans="1:13" ht="28.5" customHeight="1" thickBot="1">
      <c r="A201" s="389">
        <v>2474</v>
      </c>
      <c r="B201" s="419" t="s">
        <v>0</v>
      </c>
      <c r="C201" s="281">
        <v>7</v>
      </c>
      <c r="D201" s="390">
        <v>4</v>
      </c>
      <c r="E201" s="386" t="s">
        <v>614</v>
      </c>
      <c r="F201" s="406">
        <f>SUM(G201:H201)</f>
        <v>0</v>
      </c>
      <c r="G201" s="406"/>
      <c r="H201" s="407"/>
      <c r="I201" s="406"/>
      <c r="J201" s="407"/>
      <c r="K201" s="406"/>
      <c r="L201" s="406"/>
      <c r="M201" s="350"/>
    </row>
    <row r="202" spans="1:13" ht="45" customHeight="1">
      <c r="A202" s="389">
        <v>2480</v>
      </c>
      <c r="B202" s="419" t="s">
        <v>0</v>
      </c>
      <c r="C202" s="281">
        <v>8</v>
      </c>
      <c r="D202" s="390">
        <v>0</v>
      </c>
      <c r="E202" s="386" t="s">
        <v>615</v>
      </c>
      <c r="F202" s="387">
        <f aca="true" t="shared" si="45" ref="F202:L202">SUM(F204:F210)</f>
        <v>0</v>
      </c>
      <c r="G202" s="387">
        <f t="shared" si="45"/>
        <v>0</v>
      </c>
      <c r="H202" s="388">
        <f t="shared" si="45"/>
        <v>0</v>
      </c>
      <c r="I202" s="387">
        <f t="shared" si="45"/>
        <v>0</v>
      </c>
      <c r="J202" s="388">
        <f t="shared" si="45"/>
        <v>0</v>
      </c>
      <c r="K202" s="387">
        <f t="shared" si="45"/>
        <v>0</v>
      </c>
      <c r="L202" s="387">
        <f t="shared" si="45"/>
        <v>0</v>
      </c>
      <c r="M202" s="350"/>
    </row>
    <row r="203" spans="1:13" s="392" customFormat="1" ht="16.5" customHeight="1">
      <c r="A203" s="389"/>
      <c r="B203" s="384"/>
      <c r="C203" s="281"/>
      <c r="D203" s="390"/>
      <c r="E203" s="386" t="s">
        <v>315</v>
      </c>
      <c r="F203" s="387"/>
      <c r="G203" s="387"/>
      <c r="H203" s="388"/>
      <c r="I203" s="387"/>
      <c r="J203" s="388"/>
      <c r="K203" s="387"/>
      <c r="L203" s="387"/>
      <c r="M203" s="350"/>
    </row>
    <row r="204" spans="1:13" ht="54" customHeight="1" thickBot="1">
      <c r="A204" s="389">
        <v>2481</v>
      </c>
      <c r="B204" s="419" t="s">
        <v>0</v>
      </c>
      <c r="C204" s="281">
        <v>8</v>
      </c>
      <c r="D204" s="390">
        <v>1</v>
      </c>
      <c r="E204" s="386" t="s">
        <v>616</v>
      </c>
      <c r="F204" s="406">
        <f aca="true" t="shared" si="46" ref="F204:F210">SUM(G204:H204)</f>
        <v>0</v>
      </c>
      <c r="G204" s="406"/>
      <c r="H204" s="407"/>
      <c r="I204" s="406"/>
      <c r="J204" s="407"/>
      <c r="K204" s="406"/>
      <c r="L204" s="406"/>
      <c r="M204" s="350"/>
    </row>
    <row r="205" spans="1:13" ht="51.75" customHeight="1" thickBot="1">
      <c r="A205" s="389">
        <v>2482</v>
      </c>
      <c r="B205" s="419" t="s">
        <v>0</v>
      </c>
      <c r="C205" s="281">
        <v>8</v>
      </c>
      <c r="D205" s="390">
        <v>2</v>
      </c>
      <c r="E205" s="386" t="s">
        <v>617</v>
      </c>
      <c r="F205" s="406">
        <f t="shared" si="46"/>
        <v>0</v>
      </c>
      <c r="G205" s="406"/>
      <c r="H205" s="407"/>
      <c r="I205" s="406"/>
      <c r="J205" s="407"/>
      <c r="K205" s="406"/>
      <c r="L205" s="406"/>
      <c r="M205" s="350"/>
    </row>
    <row r="206" spans="1:13" ht="40.5" customHeight="1" thickBot="1">
      <c r="A206" s="389">
        <v>2483</v>
      </c>
      <c r="B206" s="419" t="s">
        <v>0</v>
      </c>
      <c r="C206" s="281">
        <v>8</v>
      </c>
      <c r="D206" s="390">
        <v>3</v>
      </c>
      <c r="E206" s="386" t="s">
        <v>618</v>
      </c>
      <c r="F206" s="406">
        <f t="shared" si="46"/>
        <v>0</v>
      </c>
      <c r="G206" s="406"/>
      <c r="H206" s="407"/>
      <c r="I206" s="406"/>
      <c r="J206" s="407"/>
      <c r="K206" s="406"/>
      <c r="L206" s="406"/>
      <c r="M206" s="350"/>
    </row>
    <row r="207" spans="1:13" ht="52.5" customHeight="1" thickBot="1">
      <c r="A207" s="389">
        <v>2484</v>
      </c>
      <c r="B207" s="419" t="s">
        <v>0</v>
      </c>
      <c r="C207" s="281">
        <v>8</v>
      </c>
      <c r="D207" s="390">
        <v>4</v>
      </c>
      <c r="E207" s="386" t="s">
        <v>619</v>
      </c>
      <c r="F207" s="406">
        <f t="shared" si="46"/>
        <v>0</v>
      </c>
      <c r="G207" s="406"/>
      <c r="H207" s="407"/>
      <c r="I207" s="406"/>
      <c r="J207" s="407"/>
      <c r="K207" s="406"/>
      <c r="L207" s="406"/>
      <c r="M207" s="350"/>
    </row>
    <row r="208" spans="1:13" ht="33.75" customHeight="1" thickBot="1">
      <c r="A208" s="389">
        <v>2485</v>
      </c>
      <c r="B208" s="419" t="s">
        <v>0</v>
      </c>
      <c r="C208" s="281">
        <v>8</v>
      </c>
      <c r="D208" s="390">
        <v>5</v>
      </c>
      <c r="E208" s="386" t="s">
        <v>620</v>
      </c>
      <c r="F208" s="406">
        <f t="shared" si="46"/>
        <v>0</v>
      </c>
      <c r="G208" s="406"/>
      <c r="H208" s="407"/>
      <c r="I208" s="406"/>
      <c r="J208" s="407"/>
      <c r="K208" s="406"/>
      <c r="L208" s="406"/>
      <c r="M208" s="350"/>
    </row>
    <row r="209" spans="1:13" ht="27" customHeight="1" thickBot="1">
      <c r="A209" s="389">
        <v>2486</v>
      </c>
      <c r="B209" s="419" t="s">
        <v>0</v>
      </c>
      <c r="C209" s="281">
        <v>8</v>
      </c>
      <c r="D209" s="390">
        <v>6</v>
      </c>
      <c r="E209" s="386" t="s">
        <v>621</v>
      </c>
      <c r="F209" s="406">
        <f t="shared" si="46"/>
        <v>0</v>
      </c>
      <c r="G209" s="406"/>
      <c r="H209" s="407"/>
      <c r="I209" s="406"/>
      <c r="J209" s="407"/>
      <c r="K209" s="406"/>
      <c r="L209" s="406"/>
      <c r="M209" s="350"/>
    </row>
    <row r="210" spans="1:13" ht="38.25" customHeight="1" thickBot="1">
      <c r="A210" s="389">
        <v>2487</v>
      </c>
      <c r="B210" s="419" t="s">
        <v>0</v>
      </c>
      <c r="C210" s="281">
        <v>8</v>
      </c>
      <c r="D210" s="390">
        <v>7</v>
      </c>
      <c r="E210" s="386" t="s">
        <v>622</v>
      </c>
      <c r="F210" s="406">
        <f t="shared" si="46"/>
        <v>0</v>
      </c>
      <c r="G210" s="406"/>
      <c r="H210" s="407"/>
      <c r="I210" s="406"/>
      <c r="J210" s="407"/>
      <c r="K210" s="406"/>
      <c r="L210" s="406"/>
      <c r="M210" s="350"/>
    </row>
    <row r="211" spans="1:13" ht="27.75" customHeight="1">
      <c r="A211" s="389">
        <v>2490</v>
      </c>
      <c r="B211" s="419" t="s">
        <v>0</v>
      </c>
      <c r="C211" s="281">
        <v>9</v>
      </c>
      <c r="D211" s="390">
        <v>0</v>
      </c>
      <c r="E211" s="386" t="s">
        <v>623</v>
      </c>
      <c r="F211" s="387">
        <f aca="true" t="shared" si="47" ref="F211:L211">SUM(F213)</f>
        <v>-3000</v>
      </c>
      <c r="G211" s="387">
        <f t="shared" si="47"/>
        <v>0</v>
      </c>
      <c r="H211" s="388">
        <f t="shared" si="47"/>
        <v>-3000</v>
      </c>
      <c r="I211" s="387">
        <f t="shared" si="47"/>
        <v>0</v>
      </c>
      <c r="J211" s="388">
        <f t="shared" si="47"/>
        <v>0</v>
      </c>
      <c r="K211" s="387">
        <f t="shared" si="47"/>
        <v>0</v>
      </c>
      <c r="L211" s="387">
        <f t="shared" si="47"/>
        <v>0</v>
      </c>
      <c r="M211" s="350"/>
    </row>
    <row r="212" spans="1:13" s="392" customFormat="1" ht="16.5" customHeight="1">
      <c r="A212" s="389"/>
      <c r="B212" s="384"/>
      <c r="C212" s="281"/>
      <c r="D212" s="390"/>
      <c r="E212" s="386" t="s">
        <v>315</v>
      </c>
      <c r="F212" s="387"/>
      <c r="G212" s="387"/>
      <c r="H212" s="388"/>
      <c r="I212" s="387"/>
      <c r="J212" s="388"/>
      <c r="K212" s="387"/>
      <c r="L212" s="387"/>
      <c r="M212" s="350"/>
    </row>
    <row r="213" spans="1:13" ht="27.75" customHeight="1" thickBot="1">
      <c r="A213" s="389">
        <v>2491</v>
      </c>
      <c r="B213" s="419" t="s">
        <v>0</v>
      </c>
      <c r="C213" s="281">
        <v>9</v>
      </c>
      <c r="D213" s="390">
        <v>1</v>
      </c>
      <c r="E213" s="386" t="s">
        <v>623</v>
      </c>
      <c r="F213" s="406">
        <f>SUM(G213:H213)</f>
        <v>-3000</v>
      </c>
      <c r="G213" s="406"/>
      <c r="H213" s="407">
        <v>-3000</v>
      </c>
      <c r="I213" s="406"/>
      <c r="J213" s="407"/>
      <c r="K213" s="406"/>
      <c r="L213" s="406"/>
      <c r="M213" s="350"/>
    </row>
    <row r="214" spans="1:13" s="291" customFormat="1" ht="56.25" customHeight="1">
      <c r="A214" s="411">
        <v>2500</v>
      </c>
      <c r="B214" s="417" t="s">
        <v>1</v>
      </c>
      <c r="C214" s="412">
        <v>0</v>
      </c>
      <c r="D214" s="413">
        <v>0</v>
      </c>
      <c r="E214" s="418" t="s">
        <v>624</v>
      </c>
      <c r="F214" s="408">
        <f aca="true" t="shared" si="48" ref="F214:L214">SUM(F216,F227,F232,F237,F242,F245,)</f>
        <v>123216.4</v>
      </c>
      <c r="G214" s="408">
        <f t="shared" si="48"/>
        <v>123216.4</v>
      </c>
      <c r="H214" s="414">
        <f t="shared" si="48"/>
        <v>0</v>
      </c>
      <c r="I214" s="408">
        <f t="shared" si="48"/>
        <v>0</v>
      </c>
      <c r="J214" s="414">
        <f t="shared" si="48"/>
        <v>0</v>
      </c>
      <c r="K214" s="408">
        <f t="shared" si="48"/>
        <v>0</v>
      </c>
      <c r="L214" s="408">
        <f t="shared" si="48"/>
        <v>0</v>
      </c>
      <c r="M214" s="350"/>
    </row>
    <row r="215" spans="1:13" ht="11.25" customHeight="1">
      <c r="A215" s="383"/>
      <c r="B215" s="384"/>
      <c r="C215" s="252"/>
      <c r="D215" s="385"/>
      <c r="E215" s="386" t="s">
        <v>285</v>
      </c>
      <c r="F215" s="415"/>
      <c r="G215" s="415"/>
      <c r="H215" s="416"/>
      <c r="I215" s="415"/>
      <c r="J215" s="416"/>
      <c r="K215" s="415"/>
      <c r="L215" s="415"/>
      <c r="M215" s="350"/>
    </row>
    <row r="216" spans="1:13" ht="17.25" customHeight="1">
      <c r="A216" s="389">
        <v>2510</v>
      </c>
      <c r="B216" s="419" t="s">
        <v>1</v>
      </c>
      <c r="C216" s="281">
        <v>1</v>
      </c>
      <c r="D216" s="390">
        <v>0</v>
      </c>
      <c r="E216" s="386" t="s">
        <v>625</v>
      </c>
      <c r="F216" s="387">
        <f aca="true" t="shared" si="49" ref="F216:L216">SUM(F218)</f>
        <v>88261.4</v>
      </c>
      <c r="G216" s="387">
        <f t="shared" si="49"/>
        <v>88261.4</v>
      </c>
      <c r="H216" s="388">
        <f t="shared" si="49"/>
        <v>0</v>
      </c>
      <c r="I216" s="387">
        <f t="shared" si="49"/>
        <v>0</v>
      </c>
      <c r="J216" s="388">
        <f t="shared" si="49"/>
        <v>0</v>
      </c>
      <c r="K216" s="387">
        <f t="shared" si="49"/>
        <v>0</v>
      </c>
      <c r="L216" s="387">
        <f t="shared" si="49"/>
        <v>0</v>
      </c>
      <c r="M216" s="350"/>
    </row>
    <row r="217" spans="1:13" s="392" customFormat="1" ht="13.5" customHeight="1">
      <c r="A217" s="389"/>
      <c r="B217" s="384"/>
      <c r="C217" s="281"/>
      <c r="D217" s="390"/>
      <c r="E217" s="386" t="s">
        <v>315</v>
      </c>
      <c r="F217" s="387"/>
      <c r="G217" s="387"/>
      <c r="H217" s="388"/>
      <c r="I217" s="387"/>
      <c r="J217" s="388"/>
      <c r="K217" s="387"/>
      <c r="L217" s="387"/>
      <c r="M217" s="350"/>
    </row>
    <row r="218" spans="1:13" ht="21.75" customHeight="1" thickBot="1">
      <c r="A218" s="389">
        <v>2511</v>
      </c>
      <c r="B218" s="419" t="s">
        <v>1</v>
      </c>
      <c r="C218" s="281">
        <v>1</v>
      </c>
      <c r="D218" s="390">
        <v>1</v>
      </c>
      <c r="E218" s="386" t="s">
        <v>625</v>
      </c>
      <c r="F218" s="406">
        <f>F219+F220+F221+F222+F223+F224</f>
        <v>88261.4</v>
      </c>
      <c r="G218" s="406">
        <f aca="true" t="shared" si="50" ref="G218:L218">G219+G220+G221+G222+G223+G224</f>
        <v>88261.4</v>
      </c>
      <c r="H218" s="406">
        <f t="shared" si="50"/>
        <v>0</v>
      </c>
      <c r="I218" s="406">
        <f t="shared" si="50"/>
        <v>0</v>
      </c>
      <c r="J218" s="406">
        <f t="shared" si="50"/>
        <v>0</v>
      </c>
      <c r="K218" s="406">
        <f t="shared" si="50"/>
        <v>0</v>
      </c>
      <c r="L218" s="406">
        <f t="shared" si="50"/>
        <v>0</v>
      </c>
      <c r="M218" s="350"/>
    </row>
    <row r="219" spans="1:13" ht="17.25" customHeight="1" thickBot="1">
      <c r="A219" s="389"/>
      <c r="B219" s="419"/>
      <c r="C219" s="281"/>
      <c r="D219" s="390"/>
      <c r="E219" s="426">
        <v>4213</v>
      </c>
      <c r="F219" s="406">
        <f aca="true" t="shared" si="51" ref="F219:F224">SUM(G219:H219)</f>
        <v>83861.4</v>
      </c>
      <c r="G219" s="387">
        <v>83861.4</v>
      </c>
      <c r="H219" s="388"/>
      <c r="I219" s="387"/>
      <c r="J219" s="388"/>
      <c r="K219" s="387"/>
      <c r="L219" s="387"/>
      <c r="M219" s="350"/>
    </row>
    <row r="220" spans="1:13" ht="17.25" customHeight="1" thickBot="1">
      <c r="A220" s="389"/>
      <c r="B220" s="419"/>
      <c r="C220" s="281"/>
      <c r="D220" s="390"/>
      <c r="E220" s="426">
        <v>4239</v>
      </c>
      <c r="F220" s="406">
        <f t="shared" si="51"/>
        <v>2400</v>
      </c>
      <c r="G220" s="387">
        <v>2400</v>
      </c>
      <c r="H220" s="388"/>
      <c r="I220" s="387"/>
      <c r="J220" s="388"/>
      <c r="K220" s="387"/>
      <c r="L220" s="387"/>
      <c r="M220" s="350"/>
    </row>
    <row r="221" spans="1:13" ht="17.25" customHeight="1" thickBot="1">
      <c r="A221" s="389"/>
      <c r="B221" s="419"/>
      <c r="C221" s="281"/>
      <c r="D221" s="390"/>
      <c r="E221" s="426">
        <v>4269</v>
      </c>
      <c r="F221" s="406">
        <f t="shared" si="51"/>
        <v>2000</v>
      </c>
      <c r="G221" s="387">
        <v>2000</v>
      </c>
      <c r="H221" s="388"/>
      <c r="I221" s="387"/>
      <c r="J221" s="388"/>
      <c r="K221" s="387"/>
      <c r="L221" s="387"/>
      <c r="M221" s="350"/>
    </row>
    <row r="222" spans="1:13" ht="24.75" customHeight="1" thickBot="1">
      <c r="A222" s="389"/>
      <c r="B222" s="419"/>
      <c r="C222" s="281"/>
      <c r="D222" s="390"/>
      <c r="E222" s="426">
        <v>4264</v>
      </c>
      <c r="F222" s="406">
        <f t="shared" si="51"/>
        <v>0</v>
      </c>
      <c r="G222" s="387"/>
      <c r="H222" s="388"/>
      <c r="I222" s="387"/>
      <c r="J222" s="388"/>
      <c r="K222" s="387"/>
      <c r="L222" s="387"/>
      <c r="M222" s="350"/>
    </row>
    <row r="223" spans="1:13" ht="21.75" customHeight="1" thickBot="1">
      <c r="A223" s="389"/>
      <c r="B223" s="419"/>
      <c r="C223" s="281"/>
      <c r="D223" s="390"/>
      <c r="E223" s="426">
        <v>4269</v>
      </c>
      <c r="F223" s="406">
        <f t="shared" si="51"/>
        <v>0</v>
      </c>
      <c r="G223" s="387"/>
      <c r="H223" s="388"/>
      <c r="I223" s="387"/>
      <c r="J223" s="388"/>
      <c r="K223" s="387"/>
      <c r="L223" s="387"/>
      <c r="M223" s="350"/>
    </row>
    <row r="224" spans="1:13" ht="24.75" customHeight="1" thickBot="1">
      <c r="A224" s="389"/>
      <c r="B224" s="419"/>
      <c r="C224" s="281"/>
      <c r="D224" s="390"/>
      <c r="E224" s="426">
        <v>4823</v>
      </c>
      <c r="F224" s="406">
        <f t="shared" si="51"/>
        <v>0</v>
      </c>
      <c r="G224" s="387"/>
      <c r="H224" s="388"/>
      <c r="I224" s="387"/>
      <c r="J224" s="388"/>
      <c r="K224" s="387"/>
      <c r="L224" s="387"/>
      <c r="M224" s="350"/>
    </row>
    <row r="225" spans="1:13" ht="24" customHeight="1" thickBot="1">
      <c r="A225" s="389"/>
      <c r="B225" s="419"/>
      <c r="C225" s="281"/>
      <c r="D225" s="390"/>
      <c r="E225" s="426"/>
      <c r="F225" s="406"/>
      <c r="G225" s="387"/>
      <c r="H225" s="388"/>
      <c r="I225" s="387"/>
      <c r="J225" s="388"/>
      <c r="K225" s="387"/>
      <c r="L225" s="387"/>
      <c r="M225" s="350"/>
    </row>
    <row r="226" spans="1:13" ht="20.25" customHeight="1" thickBot="1">
      <c r="A226" s="389"/>
      <c r="B226" s="419"/>
      <c r="C226" s="281"/>
      <c r="D226" s="390"/>
      <c r="E226" s="426"/>
      <c r="F226" s="406"/>
      <c r="G226" s="387"/>
      <c r="H226" s="388"/>
      <c r="I226" s="387"/>
      <c r="J226" s="388"/>
      <c r="K226" s="387"/>
      <c r="L226" s="387"/>
      <c r="M226" s="350"/>
    </row>
    <row r="227" spans="1:13" ht="18.75" customHeight="1">
      <c r="A227" s="389">
        <v>2520</v>
      </c>
      <c r="B227" s="419" t="s">
        <v>1</v>
      </c>
      <c r="C227" s="281">
        <v>2</v>
      </c>
      <c r="D227" s="390">
        <v>0</v>
      </c>
      <c r="E227" s="386" t="s">
        <v>626</v>
      </c>
      <c r="F227" s="387">
        <f aca="true" t="shared" si="52" ref="F227:L227">SUM(F229)</f>
        <v>0</v>
      </c>
      <c r="G227" s="387">
        <f t="shared" si="52"/>
        <v>0</v>
      </c>
      <c r="H227" s="388">
        <f t="shared" si="52"/>
        <v>0</v>
      </c>
      <c r="I227" s="387">
        <f t="shared" si="52"/>
        <v>0</v>
      </c>
      <c r="J227" s="388">
        <f t="shared" si="52"/>
        <v>0</v>
      </c>
      <c r="K227" s="387">
        <f t="shared" si="52"/>
        <v>0</v>
      </c>
      <c r="L227" s="387">
        <f t="shared" si="52"/>
        <v>0</v>
      </c>
      <c r="M227" s="350"/>
    </row>
    <row r="228" spans="1:13" s="392" customFormat="1" ht="10.5" customHeight="1">
      <c r="A228" s="389"/>
      <c r="B228" s="384"/>
      <c r="C228" s="281"/>
      <c r="D228" s="390"/>
      <c r="E228" s="386"/>
      <c r="F228" s="397"/>
      <c r="G228" s="397"/>
      <c r="H228" s="398"/>
      <c r="I228" s="397"/>
      <c r="J228" s="398"/>
      <c r="K228" s="397"/>
      <c r="L228" s="397"/>
      <c r="M228" s="350"/>
    </row>
    <row r="229" spans="1:13" ht="16.5" customHeight="1" thickBot="1">
      <c r="A229" s="389">
        <v>2521</v>
      </c>
      <c r="B229" s="419" t="s">
        <v>1</v>
      </c>
      <c r="C229" s="281">
        <v>2</v>
      </c>
      <c r="D229" s="390">
        <v>1</v>
      </c>
      <c r="E229" s="386" t="s">
        <v>627</v>
      </c>
      <c r="F229" s="406">
        <f>SUM(G229:H229)</f>
        <v>0</v>
      </c>
      <c r="G229" s="397">
        <f aca="true" t="shared" si="53" ref="G229:L229">G230+G231</f>
        <v>0</v>
      </c>
      <c r="H229" s="398">
        <f t="shared" si="53"/>
        <v>0</v>
      </c>
      <c r="I229" s="397">
        <f t="shared" si="53"/>
        <v>0</v>
      </c>
      <c r="J229" s="398">
        <f t="shared" si="53"/>
        <v>0</v>
      </c>
      <c r="K229" s="397">
        <f t="shared" si="53"/>
        <v>0</v>
      </c>
      <c r="L229" s="397">
        <f t="shared" si="53"/>
        <v>0</v>
      </c>
      <c r="M229" s="350"/>
    </row>
    <row r="230" spans="1:13" ht="16.5" customHeight="1" thickBot="1">
      <c r="A230" s="389"/>
      <c r="B230" s="419"/>
      <c r="C230" s="281"/>
      <c r="D230" s="390"/>
      <c r="E230" s="420">
        <v>4251</v>
      </c>
      <c r="F230" s="406">
        <f>SUM(G230:H230)</f>
        <v>0</v>
      </c>
      <c r="G230" s="387"/>
      <c r="H230" s="388"/>
      <c r="I230" s="387"/>
      <c r="J230" s="388"/>
      <c r="K230" s="387"/>
      <c r="L230" s="387"/>
      <c r="M230" s="350"/>
    </row>
    <row r="231" spans="1:13" ht="16.5" customHeight="1" thickBot="1">
      <c r="A231" s="389"/>
      <c r="B231" s="419"/>
      <c r="C231" s="281"/>
      <c r="D231" s="390"/>
      <c r="E231" s="420"/>
      <c r="F231" s="406">
        <f>SUM(G231:H231)</f>
        <v>0</v>
      </c>
      <c r="G231" s="387"/>
      <c r="H231" s="388"/>
      <c r="I231" s="387"/>
      <c r="J231" s="388"/>
      <c r="K231" s="387"/>
      <c r="L231" s="387"/>
      <c r="M231" s="350"/>
    </row>
    <row r="232" spans="1:13" ht="24.75" customHeight="1">
      <c r="A232" s="389">
        <v>2530</v>
      </c>
      <c r="B232" s="419" t="s">
        <v>1</v>
      </c>
      <c r="C232" s="281">
        <v>3</v>
      </c>
      <c r="D232" s="390">
        <v>0</v>
      </c>
      <c r="E232" s="386" t="s">
        <v>628</v>
      </c>
      <c r="F232" s="387">
        <f aca="true" t="shared" si="54" ref="F232:L232">SUM(F234)</f>
        <v>0</v>
      </c>
      <c r="G232" s="387">
        <f t="shared" si="54"/>
        <v>0</v>
      </c>
      <c r="H232" s="388">
        <f t="shared" si="54"/>
        <v>0</v>
      </c>
      <c r="I232" s="387">
        <f t="shared" si="54"/>
        <v>0</v>
      </c>
      <c r="J232" s="388">
        <f t="shared" si="54"/>
        <v>0</v>
      </c>
      <c r="K232" s="387">
        <f t="shared" si="54"/>
        <v>0</v>
      </c>
      <c r="L232" s="387">
        <f t="shared" si="54"/>
        <v>0</v>
      </c>
      <c r="M232" s="350"/>
    </row>
    <row r="233" spans="1:13" s="392" customFormat="1" ht="15.75" customHeight="1">
      <c r="A233" s="389"/>
      <c r="B233" s="384"/>
      <c r="C233" s="281"/>
      <c r="D233" s="390"/>
      <c r="E233" s="386" t="s">
        <v>315</v>
      </c>
      <c r="F233" s="387"/>
      <c r="G233" s="387"/>
      <c r="H233" s="388"/>
      <c r="I233" s="387"/>
      <c r="J233" s="388"/>
      <c r="K233" s="387"/>
      <c r="L233" s="387"/>
      <c r="M233" s="350"/>
    </row>
    <row r="234" spans="1:13" ht="25.5" customHeight="1" thickBot="1">
      <c r="A234" s="389">
        <v>2531</v>
      </c>
      <c r="B234" s="419" t="s">
        <v>1</v>
      </c>
      <c r="C234" s="281">
        <v>3</v>
      </c>
      <c r="D234" s="390">
        <v>1</v>
      </c>
      <c r="E234" s="386" t="s">
        <v>628</v>
      </c>
      <c r="F234" s="406">
        <f>SUM(G234:H234)</f>
        <v>0</v>
      </c>
      <c r="G234" s="406">
        <f aca="true" t="shared" si="55" ref="G234:L234">G235+G236</f>
        <v>0</v>
      </c>
      <c r="H234" s="406">
        <f t="shared" si="55"/>
        <v>0</v>
      </c>
      <c r="I234" s="406">
        <f t="shared" si="55"/>
        <v>0</v>
      </c>
      <c r="J234" s="406">
        <f t="shared" si="55"/>
        <v>0</v>
      </c>
      <c r="K234" s="406">
        <f t="shared" si="55"/>
        <v>0</v>
      </c>
      <c r="L234" s="406">
        <f t="shared" si="55"/>
        <v>0</v>
      </c>
      <c r="M234" s="350"/>
    </row>
    <row r="235" spans="1:13" ht="25.5" customHeight="1" thickBot="1">
      <c r="A235" s="389"/>
      <c r="B235" s="419"/>
      <c r="C235" s="281"/>
      <c r="D235" s="390"/>
      <c r="E235" s="386">
        <v>4213</v>
      </c>
      <c r="F235" s="406">
        <f>SUM(G235:H235)</f>
        <v>0</v>
      </c>
      <c r="G235" s="397"/>
      <c r="H235" s="398"/>
      <c r="I235" s="397"/>
      <c r="J235" s="398"/>
      <c r="K235" s="397"/>
      <c r="L235" s="397"/>
      <c r="M235" s="350"/>
    </row>
    <row r="236" spans="1:13" ht="25.5" customHeight="1" thickBot="1">
      <c r="A236" s="389"/>
      <c r="B236" s="419"/>
      <c r="C236" s="281"/>
      <c r="D236" s="390"/>
      <c r="E236" s="386">
        <v>5113</v>
      </c>
      <c r="F236" s="406">
        <f>SUM(G236:H236)</f>
        <v>0</v>
      </c>
      <c r="G236" s="397"/>
      <c r="H236" s="398"/>
      <c r="I236" s="397"/>
      <c r="J236" s="398"/>
      <c r="K236" s="397"/>
      <c r="L236" s="397"/>
      <c r="M236" s="350"/>
    </row>
    <row r="237" spans="1:13" ht="30" customHeight="1">
      <c r="A237" s="389">
        <v>2540</v>
      </c>
      <c r="B237" s="419" t="s">
        <v>1</v>
      </c>
      <c r="C237" s="281">
        <v>4</v>
      </c>
      <c r="D237" s="390">
        <v>0</v>
      </c>
      <c r="E237" s="386" t="s">
        <v>629</v>
      </c>
      <c r="F237" s="387">
        <f aca="true" t="shared" si="56" ref="F237:L237">SUM(F239)</f>
        <v>200</v>
      </c>
      <c r="G237" s="387">
        <f t="shared" si="56"/>
        <v>200</v>
      </c>
      <c r="H237" s="388">
        <f t="shared" si="56"/>
        <v>0</v>
      </c>
      <c r="I237" s="387">
        <f t="shared" si="56"/>
        <v>0</v>
      </c>
      <c r="J237" s="388">
        <f t="shared" si="56"/>
        <v>0</v>
      </c>
      <c r="K237" s="387">
        <f t="shared" si="56"/>
        <v>0</v>
      </c>
      <c r="L237" s="387">
        <f t="shared" si="56"/>
        <v>0</v>
      </c>
      <c r="M237" s="350"/>
    </row>
    <row r="238" spans="1:13" s="392" customFormat="1" ht="16.5" customHeight="1">
      <c r="A238" s="389"/>
      <c r="B238" s="384"/>
      <c r="C238" s="281"/>
      <c r="D238" s="390"/>
      <c r="E238" s="386" t="s">
        <v>315</v>
      </c>
      <c r="F238" s="387"/>
      <c r="G238" s="387"/>
      <c r="H238" s="388"/>
      <c r="I238" s="387"/>
      <c r="J238" s="388"/>
      <c r="K238" s="387"/>
      <c r="L238" s="387"/>
      <c r="M238" s="350"/>
    </row>
    <row r="239" spans="1:13" ht="33" customHeight="1" thickBot="1">
      <c r="A239" s="389">
        <v>2541</v>
      </c>
      <c r="B239" s="419" t="s">
        <v>1</v>
      </c>
      <c r="C239" s="281">
        <v>4</v>
      </c>
      <c r="D239" s="390">
        <v>1</v>
      </c>
      <c r="E239" s="386" t="s">
        <v>629</v>
      </c>
      <c r="F239" s="406">
        <f>SUM(G239:H239)</f>
        <v>200</v>
      </c>
      <c r="G239" s="397">
        <f aca="true" t="shared" si="57" ref="G239:L239">G240+G241</f>
        <v>200</v>
      </c>
      <c r="H239" s="398">
        <f t="shared" si="57"/>
        <v>0</v>
      </c>
      <c r="I239" s="397">
        <f t="shared" si="57"/>
        <v>0</v>
      </c>
      <c r="J239" s="398">
        <f t="shared" si="57"/>
        <v>0</v>
      </c>
      <c r="K239" s="397">
        <f t="shared" si="57"/>
        <v>0</v>
      </c>
      <c r="L239" s="397">
        <f t="shared" si="57"/>
        <v>0</v>
      </c>
      <c r="M239" s="350"/>
    </row>
    <row r="240" spans="1:13" ht="17.25" customHeight="1" thickBot="1">
      <c r="A240" s="389"/>
      <c r="B240" s="419"/>
      <c r="C240" s="281"/>
      <c r="D240" s="390"/>
      <c r="E240" s="386">
        <v>4239</v>
      </c>
      <c r="F240" s="406">
        <f>SUM(G240:H240)</f>
        <v>200</v>
      </c>
      <c r="G240" s="387">
        <v>200</v>
      </c>
      <c r="H240" s="388"/>
      <c r="I240" s="387"/>
      <c r="J240" s="388"/>
      <c r="K240" s="387"/>
      <c r="L240" s="387"/>
      <c r="M240" s="350"/>
    </row>
    <row r="241" spans="1:13" ht="17.25" customHeight="1" thickBot="1">
      <c r="A241" s="389"/>
      <c r="B241" s="419"/>
      <c r="C241" s="281"/>
      <c r="D241" s="390"/>
      <c r="E241" s="386"/>
      <c r="F241" s="406">
        <f>SUM(G241:H241)</f>
        <v>0</v>
      </c>
      <c r="G241" s="387"/>
      <c r="H241" s="388"/>
      <c r="I241" s="387"/>
      <c r="J241" s="388"/>
      <c r="K241" s="387"/>
      <c r="L241" s="387"/>
      <c r="M241" s="350"/>
    </row>
    <row r="242" spans="1:13" ht="56.25" customHeight="1">
      <c r="A242" s="389">
        <v>2550</v>
      </c>
      <c r="B242" s="419" t="s">
        <v>1</v>
      </c>
      <c r="C242" s="281">
        <v>5</v>
      </c>
      <c r="D242" s="390">
        <v>0</v>
      </c>
      <c r="E242" s="386" t="s">
        <v>630</v>
      </c>
      <c r="F242" s="387">
        <f aca="true" t="shared" si="58" ref="F242:L242">SUM(F244)</f>
        <v>0</v>
      </c>
      <c r="G242" s="387">
        <f t="shared" si="58"/>
        <v>0</v>
      </c>
      <c r="H242" s="388">
        <f t="shared" si="58"/>
        <v>0</v>
      </c>
      <c r="I242" s="387">
        <f t="shared" si="58"/>
        <v>0</v>
      </c>
      <c r="J242" s="388">
        <f t="shared" si="58"/>
        <v>0</v>
      </c>
      <c r="K242" s="387">
        <f t="shared" si="58"/>
        <v>0</v>
      </c>
      <c r="L242" s="387">
        <f t="shared" si="58"/>
        <v>0</v>
      </c>
      <c r="M242" s="350"/>
    </row>
    <row r="243" spans="1:13" s="392" customFormat="1" ht="14.25" customHeight="1">
      <c r="A243" s="389"/>
      <c r="B243" s="384"/>
      <c r="C243" s="281"/>
      <c r="D243" s="390"/>
      <c r="E243" s="386" t="s">
        <v>315</v>
      </c>
      <c r="F243" s="387"/>
      <c r="G243" s="387"/>
      <c r="H243" s="388"/>
      <c r="I243" s="387"/>
      <c r="J243" s="388"/>
      <c r="K243" s="387"/>
      <c r="L243" s="387"/>
      <c r="M243" s="350"/>
    </row>
    <row r="244" spans="1:13" ht="52.5" customHeight="1" thickBot="1">
      <c r="A244" s="389">
        <v>2551</v>
      </c>
      <c r="B244" s="419" t="s">
        <v>1</v>
      </c>
      <c r="C244" s="281">
        <v>5</v>
      </c>
      <c r="D244" s="390">
        <v>1</v>
      </c>
      <c r="E244" s="386" t="s">
        <v>630</v>
      </c>
      <c r="F244" s="406">
        <f>SUM(G244:H244)</f>
        <v>0</v>
      </c>
      <c r="G244" s="406"/>
      <c r="H244" s="407"/>
      <c r="I244" s="406"/>
      <c r="J244" s="407"/>
      <c r="K244" s="406"/>
      <c r="L244" s="406"/>
      <c r="M244" s="350"/>
    </row>
    <row r="245" spans="1:13" ht="40.5" customHeight="1">
      <c r="A245" s="389">
        <v>2560</v>
      </c>
      <c r="B245" s="419" t="s">
        <v>1</v>
      </c>
      <c r="C245" s="281">
        <v>6</v>
      </c>
      <c r="D245" s="390">
        <v>0</v>
      </c>
      <c r="E245" s="386" t="s">
        <v>631</v>
      </c>
      <c r="F245" s="387">
        <f aca="true" t="shared" si="59" ref="F245:L245">SUM(F247)</f>
        <v>34755</v>
      </c>
      <c r="G245" s="387">
        <f t="shared" si="59"/>
        <v>34755</v>
      </c>
      <c r="H245" s="388">
        <f t="shared" si="59"/>
        <v>0</v>
      </c>
      <c r="I245" s="387">
        <f t="shared" si="59"/>
        <v>0</v>
      </c>
      <c r="J245" s="388">
        <f t="shared" si="59"/>
        <v>0</v>
      </c>
      <c r="K245" s="387">
        <f t="shared" si="59"/>
        <v>0</v>
      </c>
      <c r="L245" s="387">
        <f t="shared" si="59"/>
        <v>0</v>
      </c>
      <c r="M245" s="350"/>
    </row>
    <row r="246" spans="1:13" s="392" customFormat="1" ht="21" customHeight="1">
      <c r="A246" s="389"/>
      <c r="B246" s="384"/>
      <c r="C246" s="281"/>
      <c r="D246" s="390"/>
      <c r="E246" s="386" t="s">
        <v>315</v>
      </c>
      <c r="F246" s="387"/>
      <c r="G246" s="387"/>
      <c r="H246" s="388"/>
      <c r="I246" s="387"/>
      <c r="J246" s="388"/>
      <c r="K246" s="387"/>
      <c r="L246" s="387"/>
      <c r="M246" s="350"/>
    </row>
    <row r="247" spans="1:13" ht="45" customHeight="1" thickBot="1">
      <c r="A247" s="389">
        <v>2561</v>
      </c>
      <c r="B247" s="419" t="s">
        <v>1</v>
      </c>
      <c r="C247" s="281">
        <v>6</v>
      </c>
      <c r="D247" s="390">
        <v>1</v>
      </c>
      <c r="E247" s="386" t="s">
        <v>631</v>
      </c>
      <c r="F247" s="406">
        <f>SUM(G247:H247)</f>
        <v>34755</v>
      </c>
      <c r="G247" s="397">
        <f aca="true" t="shared" si="60" ref="G247:L247">SUM(G248:G250)</f>
        <v>34755</v>
      </c>
      <c r="H247" s="397">
        <f t="shared" si="60"/>
        <v>0</v>
      </c>
      <c r="I247" s="397">
        <f t="shared" si="60"/>
        <v>0</v>
      </c>
      <c r="J247" s="397">
        <f t="shared" si="60"/>
        <v>0</v>
      </c>
      <c r="K247" s="397">
        <f t="shared" si="60"/>
        <v>0</v>
      </c>
      <c r="L247" s="397">
        <f t="shared" si="60"/>
        <v>0</v>
      </c>
      <c r="M247" s="350"/>
    </row>
    <row r="248" spans="1:13" ht="27.75" customHeight="1" thickBot="1">
      <c r="A248" s="389"/>
      <c r="B248" s="419"/>
      <c r="C248" s="281"/>
      <c r="D248" s="390"/>
      <c r="E248" s="386">
        <v>4511</v>
      </c>
      <c r="F248" s="406">
        <f>SUM(G248:H248)</f>
        <v>34755</v>
      </c>
      <c r="G248" s="387">
        <v>34755</v>
      </c>
      <c r="H248" s="388"/>
      <c r="I248" s="387"/>
      <c r="J248" s="388"/>
      <c r="K248" s="387"/>
      <c r="L248" s="387"/>
      <c r="M248" s="350"/>
    </row>
    <row r="249" spans="1:13" ht="27.75" customHeight="1" thickBot="1">
      <c r="A249" s="389"/>
      <c r="B249" s="419"/>
      <c r="C249" s="281"/>
      <c r="D249" s="390"/>
      <c r="E249" s="386">
        <v>4239</v>
      </c>
      <c r="F249" s="406"/>
      <c r="G249" s="387"/>
      <c r="H249" s="388"/>
      <c r="I249" s="387"/>
      <c r="J249" s="388"/>
      <c r="K249" s="387"/>
      <c r="L249" s="387"/>
      <c r="M249" s="350"/>
    </row>
    <row r="250" spans="1:13" ht="27.75" customHeight="1" thickBot="1">
      <c r="A250" s="389"/>
      <c r="B250" s="419"/>
      <c r="C250" s="281"/>
      <c r="D250" s="390"/>
      <c r="E250" s="386">
        <v>4269</v>
      </c>
      <c r="F250" s="406">
        <f>SUM(G250:H250)</f>
        <v>0</v>
      </c>
      <c r="G250" s="387"/>
      <c r="H250" s="388"/>
      <c r="I250" s="387"/>
      <c r="J250" s="388"/>
      <c r="K250" s="387"/>
      <c r="L250" s="387"/>
      <c r="M250" s="350"/>
    </row>
    <row r="251" spans="1:13" s="291" customFormat="1" ht="75" customHeight="1">
      <c r="A251" s="411">
        <v>2600</v>
      </c>
      <c r="B251" s="417" t="s">
        <v>2</v>
      </c>
      <c r="C251" s="412">
        <v>0</v>
      </c>
      <c r="D251" s="413">
        <v>0</v>
      </c>
      <c r="E251" s="418" t="s">
        <v>632</v>
      </c>
      <c r="F251" s="408">
        <f aca="true" t="shared" si="61" ref="F251:L251">SUM(F253,F258,F261,F267,F285,F288,)</f>
        <v>180563.4</v>
      </c>
      <c r="G251" s="408">
        <f t="shared" si="61"/>
        <v>128596.7</v>
      </c>
      <c r="H251" s="414">
        <f t="shared" si="61"/>
        <v>51966.7</v>
      </c>
      <c r="I251" s="408">
        <f t="shared" si="61"/>
        <v>0</v>
      </c>
      <c r="J251" s="414">
        <f t="shared" si="61"/>
        <v>0</v>
      </c>
      <c r="K251" s="408">
        <f t="shared" si="61"/>
        <v>0</v>
      </c>
      <c r="L251" s="408">
        <f t="shared" si="61"/>
        <v>0</v>
      </c>
      <c r="M251" s="350"/>
    </row>
    <row r="252" spans="1:13" ht="17.25" customHeight="1">
      <c r="A252" s="383"/>
      <c r="B252" s="384"/>
      <c r="C252" s="252"/>
      <c r="D252" s="385"/>
      <c r="E252" s="386" t="s">
        <v>285</v>
      </c>
      <c r="F252" s="415"/>
      <c r="G252" s="415"/>
      <c r="H252" s="416"/>
      <c r="I252" s="415"/>
      <c r="J252" s="416"/>
      <c r="K252" s="415"/>
      <c r="L252" s="415"/>
      <c r="M252" s="350"/>
    </row>
    <row r="253" spans="1:13" ht="16.5" customHeight="1">
      <c r="A253" s="389">
        <v>2610</v>
      </c>
      <c r="B253" s="419" t="s">
        <v>2</v>
      </c>
      <c r="C253" s="281">
        <v>1</v>
      </c>
      <c r="D253" s="390">
        <v>0</v>
      </c>
      <c r="E253" s="386" t="s">
        <v>633</v>
      </c>
      <c r="F253" s="387">
        <f aca="true" t="shared" si="62" ref="F253:L253">SUM(F255)</f>
        <v>0</v>
      </c>
      <c r="G253" s="387">
        <f t="shared" si="62"/>
        <v>0</v>
      </c>
      <c r="H253" s="388">
        <f t="shared" si="62"/>
        <v>0</v>
      </c>
      <c r="I253" s="387">
        <f t="shared" si="62"/>
        <v>0</v>
      </c>
      <c r="J253" s="388">
        <f t="shared" si="62"/>
        <v>0</v>
      </c>
      <c r="K253" s="387">
        <f t="shared" si="62"/>
        <v>0</v>
      </c>
      <c r="L253" s="387">
        <f t="shared" si="62"/>
        <v>0</v>
      </c>
      <c r="M253" s="350"/>
    </row>
    <row r="254" spans="1:13" s="392" customFormat="1" ht="14.25" customHeight="1">
      <c r="A254" s="389"/>
      <c r="B254" s="384"/>
      <c r="C254" s="281"/>
      <c r="D254" s="390"/>
      <c r="E254" s="386" t="s">
        <v>315</v>
      </c>
      <c r="F254" s="387"/>
      <c r="G254" s="387"/>
      <c r="H254" s="388"/>
      <c r="I254" s="387"/>
      <c r="J254" s="388"/>
      <c r="K254" s="387"/>
      <c r="L254" s="387"/>
      <c r="M254" s="350"/>
    </row>
    <row r="255" spans="1:13" ht="21" customHeight="1" thickBot="1">
      <c r="A255" s="389">
        <v>2611</v>
      </c>
      <c r="B255" s="419" t="s">
        <v>2</v>
      </c>
      <c r="C255" s="281">
        <v>1</v>
      </c>
      <c r="D255" s="390">
        <v>1</v>
      </c>
      <c r="E255" s="386" t="s">
        <v>634</v>
      </c>
      <c r="F255" s="406">
        <f>SUM(G255:H255)</f>
        <v>0</v>
      </c>
      <c r="G255" s="397">
        <f aca="true" t="shared" si="63" ref="G255:L255">G256+G257</f>
        <v>0</v>
      </c>
      <c r="H255" s="398">
        <f t="shared" si="63"/>
        <v>0</v>
      </c>
      <c r="I255" s="397">
        <f t="shared" si="63"/>
        <v>0</v>
      </c>
      <c r="J255" s="398">
        <f t="shared" si="63"/>
        <v>0</v>
      </c>
      <c r="K255" s="397">
        <f t="shared" si="63"/>
        <v>0</v>
      </c>
      <c r="L255" s="397">
        <f t="shared" si="63"/>
        <v>0</v>
      </c>
      <c r="M255" s="350"/>
    </row>
    <row r="256" spans="1:13" ht="21" customHeight="1" thickBot="1">
      <c r="A256" s="389"/>
      <c r="B256" s="419"/>
      <c r="C256" s="281"/>
      <c r="D256" s="390"/>
      <c r="E256" s="386">
        <v>4251</v>
      </c>
      <c r="F256" s="406">
        <f>SUM(G256:H256)</f>
        <v>0</v>
      </c>
      <c r="G256" s="387"/>
      <c r="H256" s="388"/>
      <c r="I256" s="387"/>
      <c r="J256" s="388"/>
      <c r="K256" s="387"/>
      <c r="L256" s="387"/>
      <c r="M256" s="350"/>
    </row>
    <row r="257" spans="1:13" ht="21" customHeight="1" thickBot="1">
      <c r="A257" s="389"/>
      <c r="B257" s="419"/>
      <c r="C257" s="281"/>
      <c r="D257" s="390"/>
      <c r="E257" s="386"/>
      <c r="F257" s="406">
        <f>SUM(G257:H257)</f>
        <v>0</v>
      </c>
      <c r="G257" s="387"/>
      <c r="H257" s="388"/>
      <c r="I257" s="387"/>
      <c r="J257" s="388"/>
      <c r="K257" s="387"/>
      <c r="L257" s="387"/>
      <c r="M257" s="350"/>
    </row>
    <row r="258" spans="1:13" ht="17.25" customHeight="1">
      <c r="A258" s="389">
        <v>2620</v>
      </c>
      <c r="B258" s="419" t="s">
        <v>2</v>
      </c>
      <c r="C258" s="281">
        <v>2</v>
      </c>
      <c r="D258" s="390">
        <v>0</v>
      </c>
      <c r="E258" s="386" t="s">
        <v>635</v>
      </c>
      <c r="F258" s="387">
        <f aca="true" t="shared" si="64" ref="F258:L258">SUM(F260)</f>
        <v>0</v>
      </c>
      <c r="G258" s="387">
        <f t="shared" si="64"/>
        <v>0</v>
      </c>
      <c r="H258" s="388">
        <f t="shared" si="64"/>
        <v>0</v>
      </c>
      <c r="I258" s="387">
        <f t="shared" si="64"/>
        <v>0</v>
      </c>
      <c r="J258" s="388">
        <f t="shared" si="64"/>
        <v>0</v>
      </c>
      <c r="K258" s="387">
        <f t="shared" si="64"/>
        <v>0</v>
      </c>
      <c r="L258" s="387">
        <f t="shared" si="64"/>
        <v>0</v>
      </c>
      <c r="M258" s="350"/>
    </row>
    <row r="259" spans="1:13" s="392" customFormat="1" ht="10.5" customHeight="1">
      <c r="A259" s="389"/>
      <c r="B259" s="384"/>
      <c r="C259" s="281"/>
      <c r="D259" s="390"/>
      <c r="E259" s="386" t="s">
        <v>315</v>
      </c>
      <c r="F259" s="387"/>
      <c r="G259" s="387"/>
      <c r="H259" s="388"/>
      <c r="I259" s="387"/>
      <c r="J259" s="388"/>
      <c r="K259" s="387"/>
      <c r="L259" s="387"/>
      <c r="M259" s="350"/>
    </row>
    <row r="260" spans="1:13" ht="13.5" customHeight="1" thickBot="1">
      <c r="A260" s="389">
        <v>2621</v>
      </c>
      <c r="B260" s="419" t="s">
        <v>2</v>
      </c>
      <c r="C260" s="281">
        <v>2</v>
      </c>
      <c r="D260" s="390">
        <v>1</v>
      </c>
      <c r="E260" s="386" t="s">
        <v>635</v>
      </c>
      <c r="F260" s="406">
        <f>SUM(G260:H260)</f>
        <v>0</v>
      </c>
      <c r="G260" s="406"/>
      <c r="H260" s="407"/>
      <c r="I260" s="406"/>
      <c r="J260" s="407"/>
      <c r="K260" s="406"/>
      <c r="L260" s="406"/>
      <c r="M260" s="350"/>
    </row>
    <row r="261" spans="1:13" ht="18.75" customHeight="1">
      <c r="A261" s="389">
        <v>2630</v>
      </c>
      <c r="B261" s="419" t="s">
        <v>2</v>
      </c>
      <c r="C261" s="281">
        <v>3</v>
      </c>
      <c r="D261" s="390">
        <v>0</v>
      </c>
      <c r="E261" s="386" t="s">
        <v>636</v>
      </c>
      <c r="F261" s="387">
        <f aca="true" t="shared" si="65" ref="F261:L261">SUM(F263)</f>
        <v>28150</v>
      </c>
      <c r="G261" s="387">
        <f t="shared" si="65"/>
        <v>28150</v>
      </c>
      <c r="H261" s="388">
        <f t="shared" si="65"/>
        <v>0</v>
      </c>
      <c r="I261" s="387">
        <f t="shared" si="65"/>
        <v>0</v>
      </c>
      <c r="J261" s="388">
        <f t="shared" si="65"/>
        <v>0</v>
      </c>
      <c r="K261" s="387">
        <f t="shared" si="65"/>
        <v>0</v>
      </c>
      <c r="L261" s="387">
        <f t="shared" si="65"/>
        <v>0</v>
      </c>
      <c r="M261" s="350"/>
    </row>
    <row r="262" spans="1:13" s="392" customFormat="1" ht="15.75" customHeight="1">
      <c r="A262" s="389"/>
      <c r="B262" s="384"/>
      <c r="C262" s="281"/>
      <c r="D262" s="390"/>
      <c r="E262" s="386" t="s">
        <v>315</v>
      </c>
      <c r="F262" s="387"/>
      <c r="G262" s="387"/>
      <c r="H262" s="388"/>
      <c r="I262" s="387"/>
      <c r="J262" s="388"/>
      <c r="K262" s="387"/>
      <c r="L262" s="387"/>
      <c r="M262" s="350"/>
    </row>
    <row r="263" spans="1:13" ht="15" customHeight="1" thickBot="1">
      <c r="A263" s="389">
        <v>2631</v>
      </c>
      <c r="B263" s="419" t="s">
        <v>2</v>
      </c>
      <c r="C263" s="281">
        <v>3</v>
      </c>
      <c r="D263" s="390">
        <v>1</v>
      </c>
      <c r="E263" s="386" t="s">
        <v>637</v>
      </c>
      <c r="F263" s="406">
        <f>SUM(G263:H263)</f>
        <v>28150</v>
      </c>
      <c r="G263" s="397">
        <f aca="true" t="shared" si="66" ref="G263:L263">G264+G265+G266</f>
        <v>28150</v>
      </c>
      <c r="H263" s="398">
        <f t="shared" si="66"/>
        <v>0</v>
      </c>
      <c r="I263" s="397">
        <f t="shared" si="66"/>
        <v>0</v>
      </c>
      <c r="J263" s="398">
        <f t="shared" si="66"/>
        <v>0</v>
      </c>
      <c r="K263" s="397">
        <f t="shared" si="66"/>
        <v>0</v>
      </c>
      <c r="L263" s="397">
        <f t="shared" si="66"/>
        <v>0</v>
      </c>
      <c r="M263" s="350"/>
    </row>
    <row r="264" spans="1:13" ht="15" customHeight="1" thickBot="1">
      <c r="A264" s="389"/>
      <c r="B264" s="419"/>
      <c r="C264" s="281"/>
      <c r="D264" s="390"/>
      <c r="E264" s="420">
        <v>4239</v>
      </c>
      <c r="F264" s="406">
        <f>SUM(G264:H264)</f>
        <v>1950</v>
      </c>
      <c r="G264" s="387">
        <v>1950</v>
      </c>
      <c r="H264" s="388"/>
      <c r="I264" s="387"/>
      <c r="J264" s="388"/>
      <c r="K264" s="387"/>
      <c r="L264" s="387"/>
      <c r="M264" s="350"/>
    </row>
    <row r="265" spans="1:13" ht="15" customHeight="1" thickBot="1">
      <c r="A265" s="389"/>
      <c r="B265" s="419"/>
      <c r="C265" s="281"/>
      <c r="D265" s="390"/>
      <c r="E265" s="420">
        <v>4251</v>
      </c>
      <c r="F265" s="406">
        <f>SUM(G265:H265)</f>
        <v>26200</v>
      </c>
      <c r="G265" s="387">
        <v>26200</v>
      </c>
      <c r="H265" s="388"/>
      <c r="I265" s="387"/>
      <c r="J265" s="388"/>
      <c r="K265" s="387"/>
      <c r="L265" s="387"/>
      <c r="M265" s="350"/>
    </row>
    <row r="266" spans="1:13" ht="15" customHeight="1" thickBot="1">
      <c r="A266" s="389"/>
      <c r="B266" s="419"/>
      <c r="C266" s="281"/>
      <c r="D266" s="390"/>
      <c r="E266" s="420">
        <v>4823</v>
      </c>
      <c r="F266" s="406">
        <f>SUM(G266:H266)</f>
        <v>0</v>
      </c>
      <c r="G266" s="387"/>
      <c r="H266" s="388"/>
      <c r="I266" s="387"/>
      <c r="J266" s="388"/>
      <c r="K266" s="387"/>
      <c r="L266" s="387"/>
      <c r="M266" s="350"/>
    </row>
    <row r="267" spans="1:13" ht="15.75" customHeight="1">
      <c r="A267" s="389">
        <v>2640</v>
      </c>
      <c r="B267" s="419" t="s">
        <v>2</v>
      </c>
      <c r="C267" s="281">
        <v>4</v>
      </c>
      <c r="D267" s="390">
        <v>0</v>
      </c>
      <c r="E267" s="386" t="s">
        <v>638</v>
      </c>
      <c r="F267" s="387">
        <f aca="true" t="shared" si="67" ref="F267:L267">SUM(F269)</f>
        <v>139784.3</v>
      </c>
      <c r="G267" s="387">
        <f t="shared" si="67"/>
        <v>100446.7</v>
      </c>
      <c r="H267" s="388">
        <f t="shared" si="67"/>
        <v>39337.6</v>
      </c>
      <c r="I267" s="387">
        <f t="shared" si="67"/>
        <v>0</v>
      </c>
      <c r="J267" s="388">
        <f t="shared" si="67"/>
        <v>0</v>
      </c>
      <c r="K267" s="387">
        <f t="shared" si="67"/>
        <v>0</v>
      </c>
      <c r="L267" s="387">
        <f t="shared" si="67"/>
        <v>0</v>
      </c>
      <c r="M267" s="350"/>
    </row>
    <row r="268" spans="1:13" s="392" customFormat="1" ht="14.25" customHeight="1">
      <c r="A268" s="389"/>
      <c r="B268" s="384"/>
      <c r="C268" s="281"/>
      <c r="D268" s="390"/>
      <c r="E268" s="386" t="s">
        <v>315</v>
      </c>
      <c r="F268" s="387"/>
      <c r="G268" s="387"/>
      <c r="H268" s="388"/>
      <c r="I268" s="387"/>
      <c r="J268" s="388"/>
      <c r="K268" s="387"/>
      <c r="L268" s="387"/>
      <c r="M268" s="350"/>
    </row>
    <row r="269" spans="1:13" ht="13.5" customHeight="1" thickBot="1">
      <c r="A269" s="389">
        <v>2641</v>
      </c>
      <c r="B269" s="419" t="s">
        <v>2</v>
      </c>
      <c r="C269" s="281">
        <v>4</v>
      </c>
      <c r="D269" s="390">
        <v>1</v>
      </c>
      <c r="E269" s="386" t="s">
        <v>639</v>
      </c>
      <c r="F269" s="406">
        <f aca="true" t="shared" si="68" ref="F269:F284">SUM(G269:H269)</f>
        <v>139784.3</v>
      </c>
      <c r="G269" s="397">
        <f>G270+G271+G272+G273+G274+G275+G276+G277+G278+G279+G280+G281+G282+G283+G284</f>
        <v>100446.7</v>
      </c>
      <c r="H269" s="397">
        <f>H270+H271+H272+H273+H282+H283+H284</f>
        <v>39337.6</v>
      </c>
      <c r="I269" s="397">
        <f>I270+I271+I272+I273+I282+I283+I284</f>
        <v>0</v>
      </c>
      <c r="J269" s="397">
        <f>J270+J271+J272+J273+J282+J283+J284</f>
        <v>0</v>
      </c>
      <c r="K269" s="397">
        <f>K270+K271+K272+K273+K282+K283+K284</f>
        <v>0</v>
      </c>
      <c r="L269" s="397">
        <f>L270+L271+L272+L273+L282+L283+L284</f>
        <v>0</v>
      </c>
      <c r="M269" s="350"/>
    </row>
    <row r="270" spans="1:13" ht="13.5" customHeight="1" thickBot="1">
      <c r="A270" s="389"/>
      <c r="B270" s="419"/>
      <c r="C270" s="281"/>
      <c r="D270" s="390"/>
      <c r="E270" s="386">
        <v>4111</v>
      </c>
      <c r="F270" s="406">
        <f t="shared" si="68"/>
        <v>6300</v>
      </c>
      <c r="G270" s="387">
        <v>6300</v>
      </c>
      <c r="H270" s="388"/>
      <c r="I270" s="387"/>
      <c r="J270" s="388"/>
      <c r="K270" s="387"/>
      <c r="L270" s="387"/>
      <c r="M270" s="350"/>
    </row>
    <row r="271" spans="1:13" ht="13.5" customHeight="1" thickBot="1">
      <c r="A271" s="389"/>
      <c r="B271" s="419"/>
      <c r="C271" s="281"/>
      <c r="D271" s="390"/>
      <c r="E271" s="386">
        <v>4212</v>
      </c>
      <c r="F271" s="406">
        <f t="shared" si="68"/>
        <v>40980</v>
      </c>
      <c r="G271" s="387">
        <v>40980</v>
      </c>
      <c r="H271" s="388"/>
      <c r="I271" s="387"/>
      <c r="J271" s="388"/>
      <c r="K271" s="387"/>
      <c r="L271" s="387"/>
      <c r="M271" s="350"/>
    </row>
    <row r="272" spans="1:13" ht="13.5" customHeight="1" thickBot="1">
      <c r="A272" s="389"/>
      <c r="B272" s="419"/>
      <c r="C272" s="281"/>
      <c r="D272" s="390"/>
      <c r="E272" s="386">
        <v>4214</v>
      </c>
      <c r="F272" s="406">
        <f t="shared" si="68"/>
        <v>130</v>
      </c>
      <c r="G272" s="387">
        <v>130</v>
      </c>
      <c r="H272" s="388"/>
      <c r="I272" s="387"/>
      <c r="J272" s="388"/>
      <c r="K272" s="387"/>
      <c r="L272" s="387"/>
      <c r="M272" s="350"/>
    </row>
    <row r="273" spans="1:13" ht="13.5" customHeight="1" thickBot="1">
      <c r="A273" s="389"/>
      <c r="B273" s="419"/>
      <c r="C273" s="281"/>
      <c r="D273" s="390"/>
      <c r="E273" s="386">
        <v>4221</v>
      </c>
      <c r="F273" s="406">
        <f t="shared" si="68"/>
        <v>50</v>
      </c>
      <c r="G273" s="387">
        <v>50</v>
      </c>
      <c r="H273" s="388"/>
      <c r="I273" s="387"/>
      <c r="J273" s="388"/>
      <c r="K273" s="387"/>
      <c r="L273" s="387"/>
      <c r="M273" s="350"/>
    </row>
    <row r="274" spans="1:13" ht="13.5" customHeight="1" thickBot="1">
      <c r="A274" s="389"/>
      <c r="B274" s="419"/>
      <c r="C274" s="281"/>
      <c r="D274" s="390"/>
      <c r="E274" s="386">
        <v>4241</v>
      </c>
      <c r="F274" s="406">
        <f t="shared" si="68"/>
        <v>113</v>
      </c>
      <c r="G274" s="387">
        <v>113</v>
      </c>
      <c r="H274" s="388"/>
      <c r="I274" s="387"/>
      <c r="J274" s="388"/>
      <c r="K274" s="387"/>
      <c r="L274" s="387"/>
      <c r="M274" s="350"/>
    </row>
    <row r="275" spans="1:13" ht="13.5" customHeight="1" thickBot="1">
      <c r="A275" s="389"/>
      <c r="B275" s="419"/>
      <c r="C275" s="281"/>
      <c r="D275" s="390"/>
      <c r="E275" s="386">
        <v>4251</v>
      </c>
      <c r="F275" s="406">
        <f t="shared" si="68"/>
        <v>3173.7</v>
      </c>
      <c r="G275" s="387">
        <v>3173.7</v>
      </c>
      <c r="H275" s="388"/>
      <c r="I275" s="387"/>
      <c r="J275" s="388"/>
      <c r="K275" s="387"/>
      <c r="L275" s="387"/>
      <c r="M275" s="350"/>
    </row>
    <row r="276" spans="1:13" ht="13.5" customHeight="1" thickBot="1">
      <c r="A276" s="389"/>
      <c r="B276" s="419"/>
      <c r="C276" s="281"/>
      <c r="D276" s="390"/>
      <c r="E276" s="386">
        <v>4261</v>
      </c>
      <c r="F276" s="406">
        <f t="shared" si="68"/>
        <v>100</v>
      </c>
      <c r="G276" s="387">
        <v>100</v>
      </c>
      <c r="H276" s="388"/>
      <c r="I276" s="387"/>
      <c r="J276" s="388"/>
      <c r="K276" s="387"/>
      <c r="L276" s="387"/>
      <c r="M276" s="350"/>
    </row>
    <row r="277" spans="1:13" ht="13.5" customHeight="1" thickBot="1">
      <c r="A277" s="389"/>
      <c r="B277" s="419"/>
      <c r="C277" s="281"/>
      <c r="D277" s="390"/>
      <c r="E277" s="386">
        <v>4267</v>
      </c>
      <c r="F277" s="406">
        <f t="shared" si="68"/>
        <v>40</v>
      </c>
      <c r="G277" s="387">
        <v>40</v>
      </c>
      <c r="H277" s="388"/>
      <c r="I277" s="387"/>
      <c r="J277" s="388"/>
      <c r="K277" s="387"/>
      <c r="L277" s="387"/>
      <c r="M277" s="350"/>
    </row>
    <row r="278" spans="1:13" ht="13.5" customHeight="1" thickBot="1">
      <c r="A278" s="389"/>
      <c r="B278" s="419"/>
      <c r="C278" s="281"/>
      <c r="D278" s="390"/>
      <c r="E278" s="386">
        <v>4269</v>
      </c>
      <c r="F278" s="406">
        <f t="shared" si="68"/>
        <v>500</v>
      </c>
      <c r="G278" s="387">
        <v>500</v>
      </c>
      <c r="H278" s="388"/>
      <c r="I278" s="387"/>
      <c r="J278" s="388"/>
      <c r="K278" s="387"/>
      <c r="L278" s="387"/>
      <c r="M278" s="350"/>
    </row>
    <row r="279" spans="1:13" ht="13.5" customHeight="1" thickBot="1">
      <c r="A279" s="389"/>
      <c r="B279" s="419"/>
      <c r="C279" s="281"/>
      <c r="D279" s="390"/>
      <c r="E279" s="386">
        <v>4639</v>
      </c>
      <c r="F279" s="406">
        <f t="shared" si="68"/>
        <v>3000</v>
      </c>
      <c r="G279" s="387">
        <v>3000</v>
      </c>
      <c r="H279" s="388"/>
      <c r="I279" s="387"/>
      <c r="J279" s="388"/>
      <c r="K279" s="387"/>
      <c r="L279" s="387"/>
      <c r="M279" s="350"/>
    </row>
    <row r="280" spans="1:13" ht="13.5" customHeight="1" thickBot="1">
      <c r="A280" s="389"/>
      <c r="B280" s="419"/>
      <c r="C280" s="281"/>
      <c r="D280" s="390"/>
      <c r="E280" s="386">
        <v>4657</v>
      </c>
      <c r="F280" s="406">
        <f t="shared" si="68"/>
        <v>46000</v>
      </c>
      <c r="G280" s="387">
        <v>46000</v>
      </c>
      <c r="H280" s="388"/>
      <c r="I280" s="387"/>
      <c r="J280" s="388"/>
      <c r="K280" s="387"/>
      <c r="L280" s="387"/>
      <c r="M280" s="350"/>
    </row>
    <row r="281" spans="1:13" ht="13.5" customHeight="1" thickBot="1">
      <c r="A281" s="389"/>
      <c r="B281" s="419"/>
      <c r="C281" s="281"/>
      <c r="D281" s="390"/>
      <c r="E281" s="386">
        <v>4823</v>
      </c>
      <c r="F281" s="406">
        <f t="shared" si="68"/>
        <v>60</v>
      </c>
      <c r="G281" s="387">
        <v>60</v>
      </c>
      <c r="H281" s="388"/>
      <c r="I281" s="387"/>
      <c r="J281" s="388"/>
      <c r="K281" s="387"/>
      <c r="L281" s="387"/>
      <c r="M281" s="350"/>
    </row>
    <row r="282" spans="1:13" ht="13.5" customHeight="1" thickBot="1">
      <c r="A282" s="389"/>
      <c r="B282" s="419"/>
      <c r="C282" s="281"/>
      <c r="D282" s="390"/>
      <c r="E282" s="386">
        <v>5112</v>
      </c>
      <c r="F282" s="406">
        <f t="shared" si="68"/>
        <v>39337.6</v>
      </c>
      <c r="G282" s="387">
        <v>0</v>
      </c>
      <c r="H282" s="388">
        <v>39337.6</v>
      </c>
      <c r="I282" s="387"/>
      <c r="J282" s="388"/>
      <c r="K282" s="387"/>
      <c r="L282" s="387"/>
      <c r="M282" s="350"/>
    </row>
    <row r="283" spans="1:13" ht="13.5" customHeight="1" thickBot="1">
      <c r="A283" s="389"/>
      <c r="B283" s="419"/>
      <c r="C283" s="281"/>
      <c r="D283" s="390"/>
      <c r="E283" s="386">
        <v>5134</v>
      </c>
      <c r="F283" s="406">
        <f t="shared" si="68"/>
        <v>0</v>
      </c>
      <c r="G283" s="387"/>
      <c r="H283" s="388"/>
      <c r="I283" s="387"/>
      <c r="J283" s="388"/>
      <c r="K283" s="387"/>
      <c r="L283" s="387"/>
      <c r="M283" s="350"/>
    </row>
    <row r="284" spans="1:13" ht="13.5" customHeight="1" thickBot="1">
      <c r="A284" s="389"/>
      <c r="B284" s="419"/>
      <c r="C284" s="281"/>
      <c r="D284" s="390"/>
      <c r="E284" s="386"/>
      <c r="F284" s="406">
        <f t="shared" si="68"/>
        <v>0</v>
      </c>
      <c r="G284" s="387"/>
      <c r="H284" s="388"/>
      <c r="I284" s="387"/>
      <c r="J284" s="388"/>
      <c r="K284" s="387"/>
      <c r="L284" s="387"/>
      <c r="M284" s="350"/>
    </row>
    <row r="285" spans="1:13" ht="57" customHeight="1">
      <c r="A285" s="389">
        <v>2650</v>
      </c>
      <c r="B285" s="419" t="s">
        <v>2</v>
      </c>
      <c r="C285" s="281">
        <v>5</v>
      </c>
      <c r="D285" s="390">
        <v>0</v>
      </c>
      <c r="E285" s="386" t="s">
        <v>640</v>
      </c>
      <c r="F285" s="387">
        <f aca="true" t="shared" si="69" ref="F285:L285">SUM(F287)</f>
        <v>0</v>
      </c>
      <c r="G285" s="387">
        <f t="shared" si="69"/>
        <v>0</v>
      </c>
      <c r="H285" s="388">
        <f t="shared" si="69"/>
        <v>0</v>
      </c>
      <c r="I285" s="387">
        <f t="shared" si="69"/>
        <v>0</v>
      </c>
      <c r="J285" s="388">
        <f t="shared" si="69"/>
        <v>0</v>
      </c>
      <c r="K285" s="387">
        <f t="shared" si="69"/>
        <v>0</v>
      </c>
      <c r="L285" s="387">
        <f t="shared" si="69"/>
        <v>0</v>
      </c>
      <c r="M285" s="350"/>
    </row>
    <row r="286" spans="1:13" s="392" customFormat="1" ht="14.25" customHeight="1">
      <c r="A286" s="389"/>
      <c r="B286" s="384"/>
      <c r="C286" s="281"/>
      <c r="D286" s="390"/>
      <c r="E286" s="386" t="s">
        <v>315</v>
      </c>
      <c r="F286" s="387"/>
      <c r="G286" s="387"/>
      <c r="H286" s="388"/>
      <c r="I286" s="387"/>
      <c r="J286" s="388"/>
      <c r="K286" s="387"/>
      <c r="L286" s="387"/>
      <c r="M286" s="350"/>
    </row>
    <row r="287" spans="1:13" ht="47.25" customHeight="1" thickBot="1">
      <c r="A287" s="389">
        <v>2651</v>
      </c>
      <c r="B287" s="419" t="s">
        <v>2</v>
      </c>
      <c r="C287" s="281">
        <v>5</v>
      </c>
      <c r="D287" s="390">
        <v>1</v>
      </c>
      <c r="E287" s="386" t="s">
        <v>640</v>
      </c>
      <c r="F287" s="406">
        <f>SUM(G287:H287)</f>
        <v>0</v>
      </c>
      <c r="G287" s="406"/>
      <c r="H287" s="407"/>
      <c r="I287" s="406"/>
      <c r="J287" s="407"/>
      <c r="K287" s="406"/>
      <c r="L287" s="406"/>
      <c r="M287" s="350"/>
    </row>
    <row r="288" spans="1:13" ht="39.75" customHeight="1">
      <c r="A288" s="389">
        <v>2660</v>
      </c>
      <c r="B288" s="419" t="s">
        <v>2</v>
      </c>
      <c r="C288" s="281">
        <v>6</v>
      </c>
      <c r="D288" s="390">
        <v>0</v>
      </c>
      <c r="E288" s="386" t="s">
        <v>641</v>
      </c>
      <c r="F288" s="387">
        <f aca="true" t="shared" si="70" ref="F288:L288">SUM(F290)</f>
        <v>12629.1</v>
      </c>
      <c r="G288" s="387">
        <f t="shared" si="70"/>
        <v>0</v>
      </c>
      <c r="H288" s="388">
        <f t="shared" si="70"/>
        <v>12629.1</v>
      </c>
      <c r="I288" s="387">
        <f t="shared" si="70"/>
        <v>0</v>
      </c>
      <c r="J288" s="388">
        <f t="shared" si="70"/>
        <v>0</v>
      </c>
      <c r="K288" s="387">
        <f t="shared" si="70"/>
        <v>0</v>
      </c>
      <c r="L288" s="387">
        <f t="shared" si="70"/>
        <v>0</v>
      </c>
      <c r="M288" s="350"/>
    </row>
    <row r="289" spans="1:13" s="392" customFormat="1" ht="14.25" customHeight="1">
      <c r="A289" s="389"/>
      <c r="B289" s="384"/>
      <c r="C289" s="281"/>
      <c r="D289" s="390"/>
      <c r="E289" s="386" t="s">
        <v>315</v>
      </c>
      <c r="F289" s="387"/>
      <c r="G289" s="387"/>
      <c r="H289" s="388"/>
      <c r="I289" s="387"/>
      <c r="J289" s="388"/>
      <c r="K289" s="387"/>
      <c r="L289" s="387"/>
      <c r="M289" s="350"/>
    </row>
    <row r="290" spans="1:13" ht="43.5" customHeight="1" thickBot="1">
      <c r="A290" s="389">
        <v>2661</v>
      </c>
      <c r="B290" s="419" t="s">
        <v>2</v>
      </c>
      <c r="C290" s="281">
        <v>6</v>
      </c>
      <c r="D290" s="390">
        <v>1</v>
      </c>
      <c r="E290" s="386" t="s">
        <v>641</v>
      </c>
      <c r="F290" s="406">
        <f>SUM(G290:H290)</f>
        <v>12629.1</v>
      </c>
      <c r="G290" s="397">
        <f aca="true" t="shared" si="71" ref="G290:L290">G291+G292</f>
        <v>0</v>
      </c>
      <c r="H290" s="398">
        <f t="shared" si="71"/>
        <v>12629.1</v>
      </c>
      <c r="I290" s="397">
        <f t="shared" si="71"/>
        <v>0</v>
      </c>
      <c r="J290" s="398">
        <f t="shared" si="71"/>
        <v>0</v>
      </c>
      <c r="K290" s="397">
        <f t="shared" si="71"/>
        <v>0</v>
      </c>
      <c r="L290" s="397">
        <f t="shared" si="71"/>
        <v>0</v>
      </c>
      <c r="M290" s="350"/>
    </row>
    <row r="291" spans="1:13" ht="26.25" customHeight="1" thickBot="1">
      <c r="A291" s="389"/>
      <c r="B291" s="419"/>
      <c r="C291" s="281"/>
      <c r="D291" s="390"/>
      <c r="E291" s="386">
        <v>5112</v>
      </c>
      <c r="F291" s="406">
        <f>SUM(G291:H291)</f>
        <v>12629.1</v>
      </c>
      <c r="G291" s="387">
        <v>0</v>
      </c>
      <c r="H291" s="388">
        <v>12629.1</v>
      </c>
      <c r="I291" s="387"/>
      <c r="J291" s="388"/>
      <c r="K291" s="387"/>
      <c r="L291" s="387"/>
      <c r="M291" s="350"/>
    </row>
    <row r="292" spans="1:13" ht="26.25" customHeight="1" thickBot="1">
      <c r="A292" s="389"/>
      <c r="B292" s="419"/>
      <c r="C292" s="281"/>
      <c r="D292" s="390"/>
      <c r="E292" s="386"/>
      <c r="F292" s="406">
        <f>SUM(G292:H292)</f>
        <v>0</v>
      </c>
      <c r="G292" s="387"/>
      <c r="H292" s="388"/>
      <c r="I292" s="387"/>
      <c r="J292" s="388"/>
      <c r="K292" s="387"/>
      <c r="L292" s="387"/>
      <c r="M292" s="350"/>
    </row>
    <row r="293" spans="1:13" s="291" customFormat="1" ht="51.75" customHeight="1">
      <c r="A293" s="411">
        <v>2700</v>
      </c>
      <c r="B293" s="417" t="s">
        <v>3</v>
      </c>
      <c r="C293" s="412">
        <v>0</v>
      </c>
      <c r="D293" s="413">
        <v>0</v>
      </c>
      <c r="E293" s="418" t="s">
        <v>642</v>
      </c>
      <c r="F293" s="408">
        <f aca="true" t="shared" si="72" ref="F293:L293">SUM(F295,F300,F306,F312,F315,F318)</f>
        <v>0</v>
      </c>
      <c r="G293" s="408">
        <f t="shared" si="72"/>
        <v>0</v>
      </c>
      <c r="H293" s="414">
        <f t="shared" si="72"/>
        <v>0</v>
      </c>
      <c r="I293" s="408">
        <f t="shared" si="72"/>
        <v>0</v>
      </c>
      <c r="J293" s="414">
        <f t="shared" si="72"/>
        <v>0</v>
      </c>
      <c r="K293" s="408">
        <f t="shared" si="72"/>
        <v>0</v>
      </c>
      <c r="L293" s="408">
        <f t="shared" si="72"/>
        <v>0</v>
      </c>
      <c r="M293" s="350"/>
    </row>
    <row r="294" spans="1:13" ht="11.25" customHeight="1">
      <c r="A294" s="383"/>
      <c r="B294" s="384"/>
      <c r="C294" s="252"/>
      <c r="D294" s="385"/>
      <c r="E294" s="386" t="s">
        <v>285</v>
      </c>
      <c r="F294" s="415"/>
      <c r="G294" s="415"/>
      <c r="H294" s="416"/>
      <c r="I294" s="415"/>
      <c r="J294" s="416"/>
      <c r="K294" s="415"/>
      <c r="L294" s="415"/>
      <c r="M294" s="350"/>
    </row>
    <row r="295" spans="1:13" ht="30" customHeight="1">
      <c r="A295" s="389">
        <v>2710</v>
      </c>
      <c r="B295" s="419" t="s">
        <v>3</v>
      </c>
      <c r="C295" s="281">
        <v>1</v>
      </c>
      <c r="D295" s="390">
        <v>0</v>
      </c>
      <c r="E295" s="386" t="s">
        <v>643</v>
      </c>
      <c r="F295" s="387">
        <f aca="true" t="shared" si="73" ref="F295:L295">SUM(F297:F299)</f>
        <v>0</v>
      </c>
      <c r="G295" s="387">
        <f t="shared" si="73"/>
        <v>0</v>
      </c>
      <c r="H295" s="388">
        <f t="shared" si="73"/>
        <v>0</v>
      </c>
      <c r="I295" s="387">
        <f t="shared" si="73"/>
        <v>0</v>
      </c>
      <c r="J295" s="388">
        <f t="shared" si="73"/>
        <v>0</v>
      </c>
      <c r="K295" s="387">
        <f t="shared" si="73"/>
        <v>0</v>
      </c>
      <c r="L295" s="387">
        <f t="shared" si="73"/>
        <v>0</v>
      </c>
      <c r="M295" s="350"/>
    </row>
    <row r="296" spans="1:13" s="392" customFormat="1" ht="14.25" customHeight="1">
      <c r="A296" s="389"/>
      <c r="B296" s="384"/>
      <c r="C296" s="281"/>
      <c r="D296" s="390"/>
      <c r="E296" s="386" t="s">
        <v>315</v>
      </c>
      <c r="F296" s="387"/>
      <c r="G296" s="387"/>
      <c r="H296" s="388"/>
      <c r="I296" s="387"/>
      <c r="J296" s="388"/>
      <c r="K296" s="387"/>
      <c r="L296" s="387"/>
      <c r="M296" s="350"/>
    </row>
    <row r="297" spans="1:13" ht="18" customHeight="1" thickBot="1">
      <c r="A297" s="389">
        <v>2711</v>
      </c>
      <c r="B297" s="419" t="s">
        <v>3</v>
      </c>
      <c r="C297" s="281">
        <v>1</v>
      </c>
      <c r="D297" s="390">
        <v>1</v>
      </c>
      <c r="E297" s="386" t="s">
        <v>644</v>
      </c>
      <c r="F297" s="406">
        <f>SUM(G297:H297)</f>
        <v>0</v>
      </c>
      <c r="G297" s="387"/>
      <c r="H297" s="388"/>
      <c r="I297" s="387"/>
      <c r="J297" s="388"/>
      <c r="K297" s="387"/>
      <c r="L297" s="387"/>
      <c r="M297" s="350"/>
    </row>
    <row r="298" spans="1:13" ht="21.75" customHeight="1" thickBot="1">
      <c r="A298" s="389">
        <v>2712</v>
      </c>
      <c r="B298" s="419" t="s">
        <v>3</v>
      </c>
      <c r="C298" s="281">
        <v>1</v>
      </c>
      <c r="D298" s="390">
        <v>2</v>
      </c>
      <c r="E298" s="386" t="s">
        <v>645</v>
      </c>
      <c r="F298" s="406">
        <f>SUM(G298:H298)</f>
        <v>0</v>
      </c>
      <c r="G298" s="387"/>
      <c r="H298" s="388"/>
      <c r="I298" s="387"/>
      <c r="J298" s="388"/>
      <c r="K298" s="387"/>
      <c r="L298" s="387"/>
      <c r="M298" s="350"/>
    </row>
    <row r="299" spans="1:13" ht="23.25" customHeight="1" thickBot="1">
      <c r="A299" s="389">
        <v>2713</v>
      </c>
      <c r="B299" s="419" t="s">
        <v>3</v>
      </c>
      <c r="C299" s="281">
        <v>1</v>
      </c>
      <c r="D299" s="390">
        <v>3</v>
      </c>
      <c r="E299" s="386" t="s">
        <v>646</v>
      </c>
      <c r="F299" s="406">
        <f>SUM(G299:H299)</f>
        <v>0</v>
      </c>
      <c r="G299" s="387"/>
      <c r="H299" s="388"/>
      <c r="I299" s="387"/>
      <c r="J299" s="388"/>
      <c r="K299" s="387"/>
      <c r="L299" s="387"/>
      <c r="M299" s="350"/>
    </row>
    <row r="300" spans="1:13" ht="24" customHeight="1">
      <c r="A300" s="389">
        <v>2720</v>
      </c>
      <c r="B300" s="419" t="s">
        <v>3</v>
      </c>
      <c r="C300" s="281">
        <v>2</v>
      </c>
      <c r="D300" s="390">
        <v>0</v>
      </c>
      <c r="E300" s="386" t="s">
        <v>647</v>
      </c>
      <c r="F300" s="387">
        <f aca="true" t="shared" si="74" ref="F300:L300">SUM(F302:F305)</f>
        <v>0</v>
      </c>
      <c r="G300" s="387">
        <f t="shared" si="74"/>
        <v>0</v>
      </c>
      <c r="H300" s="388">
        <f t="shared" si="74"/>
        <v>0</v>
      </c>
      <c r="I300" s="387">
        <f t="shared" si="74"/>
        <v>0</v>
      </c>
      <c r="J300" s="388">
        <f t="shared" si="74"/>
        <v>0</v>
      </c>
      <c r="K300" s="387">
        <f t="shared" si="74"/>
        <v>0</v>
      </c>
      <c r="L300" s="387">
        <f t="shared" si="74"/>
        <v>0</v>
      </c>
      <c r="M300" s="350"/>
    </row>
    <row r="301" spans="1:13" s="392" customFormat="1" ht="14.25" customHeight="1">
      <c r="A301" s="389"/>
      <c r="B301" s="384"/>
      <c r="C301" s="281"/>
      <c r="D301" s="390"/>
      <c r="E301" s="386" t="s">
        <v>315</v>
      </c>
      <c r="F301" s="387"/>
      <c r="G301" s="387"/>
      <c r="H301" s="388"/>
      <c r="I301" s="387"/>
      <c r="J301" s="388"/>
      <c r="K301" s="387"/>
      <c r="L301" s="387"/>
      <c r="M301" s="350"/>
    </row>
    <row r="302" spans="1:13" ht="24.75" customHeight="1" thickBot="1">
      <c r="A302" s="389">
        <v>2721</v>
      </c>
      <c r="B302" s="419" t="s">
        <v>3</v>
      </c>
      <c r="C302" s="281">
        <v>2</v>
      </c>
      <c r="D302" s="390">
        <v>1</v>
      </c>
      <c r="E302" s="386" t="s">
        <v>648</v>
      </c>
      <c r="F302" s="406">
        <f>SUM(G302:H302)</f>
        <v>0</v>
      </c>
      <c r="G302" s="406"/>
      <c r="H302" s="407"/>
      <c r="I302" s="406"/>
      <c r="J302" s="407"/>
      <c r="K302" s="406"/>
      <c r="L302" s="406"/>
      <c r="M302" s="350"/>
    </row>
    <row r="303" spans="1:13" ht="24.75" customHeight="1" thickBot="1">
      <c r="A303" s="389">
        <v>2722</v>
      </c>
      <c r="B303" s="419" t="s">
        <v>3</v>
      </c>
      <c r="C303" s="281">
        <v>2</v>
      </c>
      <c r="D303" s="390">
        <v>2</v>
      </c>
      <c r="E303" s="386" t="s">
        <v>649</v>
      </c>
      <c r="F303" s="406">
        <f>SUM(G303:H303)</f>
        <v>0</v>
      </c>
      <c r="G303" s="406"/>
      <c r="H303" s="407"/>
      <c r="I303" s="406"/>
      <c r="J303" s="407"/>
      <c r="K303" s="406"/>
      <c r="L303" s="406"/>
      <c r="M303" s="350"/>
    </row>
    <row r="304" spans="1:13" ht="27.75" customHeight="1" thickBot="1">
      <c r="A304" s="389">
        <v>2723</v>
      </c>
      <c r="B304" s="419" t="s">
        <v>3</v>
      </c>
      <c r="C304" s="281">
        <v>2</v>
      </c>
      <c r="D304" s="390">
        <v>3</v>
      </c>
      <c r="E304" s="386" t="s">
        <v>650</v>
      </c>
      <c r="F304" s="406">
        <f>SUM(G304:H304)</f>
        <v>0</v>
      </c>
      <c r="G304" s="406"/>
      <c r="H304" s="407"/>
      <c r="I304" s="406"/>
      <c r="J304" s="407"/>
      <c r="K304" s="406"/>
      <c r="L304" s="406"/>
      <c r="M304" s="350"/>
    </row>
    <row r="305" spans="1:13" ht="15.75" customHeight="1" thickBot="1">
      <c r="A305" s="389">
        <v>2724</v>
      </c>
      <c r="B305" s="419" t="s">
        <v>3</v>
      </c>
      <c r="C305" s="281">
        <v>2</v>
      </c>
      <c r="D305" s="390">
        <v>4</v>
      </c>
      <c r="E305" s="386" t="s">
        <v>651</v>
      </c>
      <c r="F305" s="406">
        <f>SUM(G305:H305)</f>
        <v>0</v>
      </c>
      <c r="G305" s="406"/>
      <c r="H305" s="407"/>
      <c r="I305" s="406"/>
      <c r="J305" s="407"/>
      <c r="K305" s="406"/>
      <c r="L305" s="406"/>
      <c r="M305" s="350"/>
    </row>
    <row r="306" spans="1:13" ht="19.5" customHeight="1">
      <c r="A306" s="389">
        <v>2730</v>
      </c>
      <c r="B306" s="419" t="s">
        <v>3</v>
      </c>
      <c r="C306" s="281">
        <v>3</v>
      </c>
      <c r="D306" s="390">
        <v>0</v>
      </c>
      <c r="E306" s="386" t="s">
        <v>652</v>
      </c>
      <c r="F306" s="387">
        <f aca="true" t="shared" si="75" ref="F306:L306">SUM(F308:F311)</f>
        <v>0</v>
      </c>
      <c r="G306" s="387">
        <f t="shared" si="75"/>
        <v>0</v>
      </c>
      <c r="H306" s="388">
        <f t="shared" si="75"/>
        <v>0</v>
      </c>
      <c r="I306" s="387">
        <f t="shared" si="75"/>
        <v>0</v>
      </c>
      <c r="J306" s="388">
        <f t="shared" si="75"/>
        <v>0</v>
      </c>
      <c r="K306" s="387">
        <f t="shared" si="75"/>
        <v>0</v>
      </c>
      <c r="L306" s="387">
        <f t="shared" si="75"/>
        <v>0</v>
      </c>
      <c r="M306" s="350"/>
    </row>
    <row r="307" spans="1:13" s="392" customFormat="1" ht="10.5" customHeight="1">
      <c r="A307" s="389"/>
      <c r="B307" s="384"/>
      <c r="C307" s="281"/>
      <c r="D307" s="390"/>
      <c r="E307" s="386" t="s">
        <v>315</v>
      </c>
      <c r="F307" s="387"/>
      <c r="G307" s="387"/>
      <c r="H307" s="388"/>
      <c r="I307" s="387"/>
      <c r="J307" s="388"/>
      <c r="K307" s="387"/>
      <c r="L307" s="387"/>
      <c r="M307" s="350"/>
    </row>
    <row r="308" spans="1:13" ht="24.75" customHeight="1" thickBot="1">
      <c r="A308" s="389">
        <v>2731</v>
      </c>
      <c r="B308" s="419" t="s">
        <v>3</v>
      </c>
      <c r="C308" s="281">
        <v>3</v>
      </c>
      <c r="D308" s="390">
        <v>1</v>
      </c>
      <c r="E308" s="386" t="s">
        <v>653</v>
      </c>
      <c r="F308" s="406">
        <f>SUM(G308:H308)</f>
        <v>0</v>
      </c>
      <c r="G308" s="406"/>
      <c r="H308" s="407"/>
      <c r="I308" s="406"/>
      <c r="J308" s="407"/>
      <c r="K308" s="406"/>
      <c r="L308" s="406"/>
      <c r="M308" s="350"/>
    </row>
    <row r="309" spans="1:13" ht="23.25" customHeight="1" thickBot="1">
      <c r="A309" s="389">
        <v>2732</v>
      </c>
      <c r="B309" s="419" t="s">
        <v>3</v>
      </c>
      <c r="C309" s="281">
        <v>3</v>
      </c>
      <c r="D309" s="390">
        <v>2</v>
      </c>
      <c r="E309" s="386" t="s">
        <v>654</v>
      </c>
      <c r="F309" s="406">
        <f>SUM(G309:H309)</f>
        <v>0</v>
      </c>
      <c r="G309" s="406"/>
      <c r="H309" s="407"/>
      <c r="I309" s="406"/>
      <c r="J309" s="407"/>
      <c r="K309" s="406"/>
      <c r="L309" s="406"/>
      <c r="M309" s="350"/>
    </row>
    <row r="310" spans="1:13" ht="26.25" customHeight="1" thickBot="1">
      <c r="A310" s="389">
        <v>2733</v>
      </c>
      <c r="B310" s="419" t="s">
        <v>3</v>
      </c>
      <c r="C310" s="281">
        <v>3</v>
      </c>
      <c r="D310" s="390">
        <v>3</v>
      </c>
      <c r="E310" s="386" t="s">
        <v>655</v>
      </c>
      <c r="F310" s="406">
        <f>SUM(G310:H310)</f>
        <v>0</v>
      </c>
      <c r="G310" s="406"/>
      <c r="H310" s="407"/>
      <c r="I310" s="406"/>
      <c r="J310" s="407"/>
      <c r="K310" s="406"/>
      <c r="L310" s="406"/>
      <c r="M310" s="350"/>
    </row>
    <row r="311" spans="1:13" ht="39" customHeight="1" thickBot="1">
      <c r="A311" s="389">
        <v>2734</v>
      </c>
      <c r="B311" s="419" t="s">
        <v>3</v>
      </c>
      <c r="C311" s="281">
        <v>3</v>
      </c>
      <c r="D311" s="390">
        <v>4</v>
      </c>
      <c r="E311" s="386" t="s">
        <v>656</v>
      </c>
      <c r="F311" s="406">
        <f>SUM(G311:H311)</f>
        <v>0</v>
      </c>
      <c r="G311" s="406"/>
      <c r="H311" s="407"/>
      <c r="I311" s="406"/>
      <c r="J311" s="407"/>
      <c r="K311" s="406"/>
      <c r="L311" s="406"/>
      <c r="M311" s="350"/>
    </row>
    <row r="312" spans="1:13" ht="26.25" customHeight="1">
      <c r="A312" s="389">
        <v>2740</v>
      </c>
      <c r="B312" s="419" t="s">
        <v>3</v>
      </c>
      <c r="C312" s="281">
        <v>4</v>
      </c>
      <c r="D312" s="390">
        <v>0</v>
      </c>
      <c r="E312" s="386" t="s">
        <v>657</v>
      </c>
      <c r="F312" s="387">
        <f aca="true" t="shared" si="76" ref="F312:L312">SUM(F314)</f>
        <v>0</v>
      </c>
      <c r="G312" s="387">
        <f t="shared" si="76"/>
        <v>0</v>
      </c>
      <c r="H312" s="388">
        <f t="shared" si="76"/>
        <v>0</v>
      </c>
      <c r="I312" s="387">
        <f t="shared" si="76"/>
        <v>0</v>
      </c>
      <c r="J312" s="388">
        <f t="shared" si="76"/>
        <v>0</v>
      </c>
      <c r="K312" s="387">
        <f t="shared" si="76"/>
        <v>0</v>
      </c>
      <c r="L312" s="387">
        <f t="shared" si="76"/>
        <v>0</v>
      </c>
      <c r="M312" s="350"/>
    </row>
    <row r="313" spans="1:13" s="392" customFormat="1" ht="17.25" customHeight="1">
      <c r="A313" s="389"/>
      <c r="B313" s="384"/>
      <c r="C313" s="281"/>
      <c r="D313" s="390"/>
      <c r="E313" s="386" t="s">
        <v>315</v>
      </c>
      <c r="F313" s="387"/>
      <c r="G313" s="387"/>
      <c r="H313" s="388"/>
      <c r="I313" s="387"/>
      <c r="J313" s="388"/>
      <c r="K313" s="387"/>
      <c r="L313" s="387"/>
      <c r="M313" s="350"/>
    </row>
    <row r="314" spans="1:13" ht="27.75" customHeight="1" thickBot="1">
      <c r="A314" s="389">
        <v>2741</v>
      </c>
      <c r="B314" s="419" t="s">
        <v>3</v>
      </c>
      <c r="C314" s="281">
        <v>4</v>
      </c>
      <c r="D314" s="390">
        <v>1</v>
      </c>
      <c r="E314" s="386" t="s">
        <v>657</v>
      </c>
      <c r="F314" s="406">
        <f>SUM(G314:H314)</f>
        <v>0</v>
      </c>
      <c r="G314" s="406"/>
      <c r="H314" s="407"/>
      <c r="I314" s="406"/>
      <c r="J314" s="407"/>
      <c r="K314" s="406"/>
      <c r="L314" s="406"/>
      <c r="M314" s="350"/>
    </row>
    <row r="315" spans="1:13" ht="39.75" customHeight="1">
      <c r="A315" s="389">
        <v>2750</v>
      </c>
      <c r="B315" s="419" t="s">
        <v>3</v>
      </c>
      <c r="C315" s="281">
        <v>5</v>
      </c>
      <c r="D315" s="390">
        <v>0</v>
      </c>
      <c r="E315" s="386" t="s">
        <v>658</v>
      </c>
      <c r="F315" s="387">
        <f aca="true" t="shared" si="77" ref="F315:L315">SUM(F317)</f>
        <v>0</v>
      </c>
      <c r="G315" s="387">
        <f t="shared" si="77"/>
        <v>0</v>
      </c>
      <c r="H315" s="388">
        <f t="shared" si="77"/>
        <v>0</v>
      </c>
      <c r="I315" s="387">
        <f t="shared" si="77"/>
        <v>0</v>
      </c>
      <c r="J315" s="388">
        <f t="shared" si="77"/>
        <v>0</v>
      </c>
      <c r="K315" s="387">
        <f t="shared" si="77"/>
        <v>0</v>
      </c>
      <c r="L315" s="387">
        <f t="shared" si="77"/>
        <v>0</v>
      </c>
      <c r="M315" s="350"/>
    </row>
    <row r="316" spans="1:13" s="392" customFormat="1" ht="15.75" customHeight="1">
      <c r="A316" s="389"/>
      <c r="B316" s="384"/>
      <c r="C316" s="281"/>
      <c r="D316" s="390"/>
      <c r="E316" s="386" t="s">
        <v>315</v>
      </c>
      <c r="F316" s="387"/>
      <c r="G316" s="387"/>
      <c r="H316" s="388"/>
      <c r="I316" s="387"/>
      <c r="J316" s="388"/>
      <c r="K316" s="387"/>
      <c r="L316" s="387"/>
      <c r="M316" s="350"/>
    </row>
    <row r="317" spans="1:13" ht="37.5" customHeight="1" thickBot="1">
      <c r="A317" s="389">
        <v>2751</v>
      </c>
      <c r="B317" s="419" t="s">
        <v>3</v>
      </c>
      <c r="C317" s="281">
        <v>5</v>
      </c>
      <c r="D317" s="390">
        <v>1</v>
      </c>
      <c r="E317" s="386" t="s">
        <v>658</v>
      </c>
      <c r="F317" s="406">
        <f>SUM(G317:H317)</f>
        <v>0</v>
      </c>
      <c r="G317" s="406"/>
      <c r="H317" s="407"/>
      <c r="I317" s="406"/>
      <c r="J317" s="407"/>
      <c r="K317" s="406"/>
      <c r="L317" s="406"/>
      <c r="M317" s="350"/>
    </row>
    <row r="318" spans="1:13" ht="26.25" customHeight="1">
      <c r="A318" s="389">
        <v>2760</v>
      </c>
      <c r="B318" s="419" t="s">
        <v>3</v>
      </c>
      <c r="C318" s="281">
        <v>6</v>
      </c>
      <c r="D318" s="390">
        <v>0</v>
      </c>
      <c r="E318" s="386" t="s">
        <v>659</v>
      </c>
      <c r="F318" s="387">
        <f aca="true" t="shared" si="78" ref="F318:L318">SUM(F320:F321)</f>
        <v>0</v>
      </c>
      <c r="G318" s="387">
        <f t="shared" si="78"/>
        <v>0</v>
      </c>
      <c r="H318" s="388">
        <f t="shared" si="78"/>
        <v>0</v>
      </c>
      <c r="I318" s="387">
        <f t="shared" si="78"/>
        <v>0</v>
      </c>
      <c r="J318" s="388">
        <f t="shared" si="78"/>
        <v>0</v>
      </c>
      <c r="K318" s="387">
        <f t="shared" si="78"/>
        <v>0</v>
      </c>
      <c r="L318" s="387">
        <f t="shared" si="78"/>
        <v>0</v>
      </c>
      <c r="M318" s="350"/>
    </row>
    <row r="319" spans="1:13" s="392" customFormat="1" ht="16.5" customHeight="1">
      <c r="A319" s="389"/>
      <c r="B319" s="384"/>
      <c r="C319" s="281"/>
      <c r="D319" s="390"/>
      <c r="E319" s="386" t="s">
        <v>315</v>
      </c>
      <c r="F319" s="387"/>
      <c r="G319" s="387"/>
      <c r="H319" s="388"/>
      <c r="I319" s="387"/>
      <c r="J319" s="388"/>
      <c r="K319" s="387"/>
      <c r="L319" s="387"/>
      <c r="M319" s="350"/>
    </row>
    <row r="320" spans="1:13" ht="26.25" thickBot="1">
      <c r="A320" s="389">
        <v>2761</v>
      </c>
      <c r="B320" s="419" t="s">
        <v>3</v>
      </c>
      <c r="C320" s="281">
        <v>6</v>
      </c>
      <c r="D320" s="390">
        <v>1</v>
      </c>
      <c r="E320" s="386" t="s">
        <v>660</v>
      </c>
      <c r="F320" s="406">
        <f>SUM(G320:H320)</f>
        <v>0</v>
      </c>
      <c r="G320" s="406"/>
      <c r="H320" s="407"/>
      <c r="I320" s="406"/>
      <c r="J320" s="407"/>
      <c r="K320" s="406"/>
      <c r="L320" s="406"/>
      <c r="M320" s="350"/>
    </row>
    <row r="321" spans="1:13" ht="23.25" customHeight="1" thickBot="1">
      <c r="A321" s="389">
        <v>2762</v>
      </c>
      <c r="B321" s="419" t="s">
        <v>3</v>
      </c>
      <c r="C321" s="281">
        <v>6</v>
      </c>
      <c r="D321" s="390">
        <v>2</v>
      </c>
      <c r="E321" s="386" t="s">
        <v>659</v>
      </c>
      <c r="F321" s="406">
        <f>SUM(G321:H321)</f>
        <v>0</v>
      </c>
      <c r="G321" s="406"/>
      <c r="H321" s="407"/>
      <c r="I321" s="406"/>
      <c r="J321" s="407"/>
      <c r="K321" s="406"/>
      <c r="L321" s="406"/>
      <c r="M321" s="350"/>
    </row>
    <row r="322" spans="1:13" s="291" customFormat="1" ht="66.75" customHeight="1">
      <c r="A322" s="411">
        <v>2800</v>
      </c>
      <c r="B322" s="417" t="s">
        <v>4</v>
      </c>
      <c r="C322" s="412">
        <v>0</v>
      </c>
      <c r="D322" s="413">
        <v>0</v>
      </c>
      <c r="E322" s="418" t="s">
        <v>661</v>
      </c>
      <c r="F322" s="408">
        <f aca="true" t="shared" si="79" ref="F322:L322">SUM(F324,F331,F367,F373,F378,F381)</f>
        <v>129504.1</v>
      </c>
      <c r="G322" s="408">
        <f t="shared" si="79"/>
        <v>90703.6</v>
      </c>
      <c r="H322" s="414">
        <f t="shared" si="79"/>
        <v>38800.5</v>
      </c>
      <c r="I322" s="408">
        <f t="shared" si="79"/>
        <v>0</v>
      </c>
      <c r="J322" s="414">
        <f t="shared" si="79"/>
        <v>0</v>
      </c>
      <c r="K322" s="408">
        <f t="shared" si="79"/>
        <v>0</v>
      </c>
      <c r="L322" s="408">
        <f t="shared" si="79"/>
        <v>0</v>
      </c>
      <c r="M322" s="350"/>
    </row>
    <row r="323" spans="1:13" ht="11.25" customHeight="1">
      <c r="A323" s="383"/>
      <c r="B323" s="384"/>
      <c r="C323" s="252"/>
      <c r="D323" s="385"/>
      <c r="E323" s="386" t="s">
        <v>285</v>
      </c>
      <c r="F323" s="415"/>
      <c r="G323" s="415"/>
      <c r="H323" s="416"/>
      <c r="I323" s="415"/>
      <c r="J323" s="416"/>
      <c r="K323" s="415"/>
      <c r="L323" s="415"/>
      <c r="M323" s="350"/>
    </row>
    <row r="324" spans="1:13" ht="30.75" customHeight="1">
      <c r="A324" s="389">
        <v>2810</v>
      </c>
      <c r="B324" s="419" t="s">
        <v>4</v>
      </c>
      <c r="C324" s="281">
        <v>1</v>
      </c>
      <c r="D324" s="390">
        <v>0</v>
      </c>
      <c r="E324" s="386" t="s">
        <v>662</v>
      </c>
      <c r="F324" s="408">
        <f aca="true" t="shared" si="80" ref="F324:L324">SUM(F326)</f>
        <v>1000</v>
      </c>
      <c r="G324" s="408">
        <f t="shared" si="80"/>
        <v>1000</v>
      </c>
      <c r="H324" s="414">
        <f t="shared" si="80"/>
        <v>0</v>
      </c>
      <c r="I324" s="408">
        <f t="shared" si="80"/>
        <v>0</v>
      </c>
      <c r="J324" s="414">
        <f t="shared" si="80"/>
        <v>0</v>
      </c>
      <c r="K324" s="408">
        <f t="shared" si="80"/>
        <v>0</v>
      </c>
      <c r="L324" s="408">
        <f t="shared" si="80"/>
        <v>0</v>
      </c>
      <c r="M324" s="350"/>
    </row>
    <row r="325" spans="1:13" s="392" customFormat="1" ht="12.75" customHeight="1">
      <c r="A325" s="389"/>
      <c r="B325" s="384"/>
      <c r="C325" s="281"/>
      <c r="D325" s="390"/>
      <c r="E325" s="386" t="s">
        <v>315</v>
      </c>
      <c r="F325" s="387"/>
      <c r="G325" s="387"/>
      <c r="H325" s="388"/>
      <c r="I325" s="387"/>
      <c r="J325" s="388"/>
      <c r="K325" s="387"/>
      <c r="L325" s="387"/>
      <c r="M325" s="350"/>
    </row>
    <row r="326" spans="1:13" ht="28.5" customHeight="1" thickBot="1">
      <c r="A326" s="389">
        <v>2811</v>
      </c>
      <c r="B326" s="419" t="s">
        <v>4</v>
      </c>
      <c r="C326" s="281">
        <v>1</v>
      </c>
      <c r="D326" s="390">
        <v>1</v>
      </c>
      <c r="E326" s="386" t="s">
        <v>662</v>
      </c>
      <c r="F326" s="406">
        <f>F327+F328+F329+F330</f>
        <v>1000</v>
      </c>
      <c r="G326" s="406">
        <f aca="true" t="shared" si="81" ref="G326:L326">SUM(G327:G330)</f>
        <v>1000</v>
      </c>
      <c r="H326" s="406">
        <f t="shared" si="81"/>
        <v>0</v>
      </c>
      <c r="I326" s="406">
        <f t="shared" si="81"/>
        <v>0</v>
      </c>
      <c r="J326" s="406">
        <f t="shared" si="81"/>
        <v>0</v>
      </c>
      <c r="K326" s="406">
        <f t="shared" si="81"/>
        <v>0</v>
      </c>
      <c r="L326" s="406">
        <f t="shared" si="81"/>
        <v>0</v>
      </c>
      <c r="M326" s="350"/>
    </row>
    <row r="327" spans="1:13" ht="16.5" customHeight="1" thickBot="1">
      <c r="A327" s="389"/>
      <c r="B327" s="419"/>
      <c r="C327" s="281"/>
      <c r="D327" s="390"/>
      <c r="E327" s="386">
        <v>4727</v>
      </c>
      <c r="F327" s="406">
        <f>SUM(G327:H327)</f>
        <v>1000</v>
      </c>
      <c r="G327" s="387">
        <v>1000</v>
      </c>
      <c r="H327" s="398"/>
      <c r="I327" s="387"/>
      <c r="J327" s="388"/>
      <c r="K327" s="387"/>
      <c r="L327" s="387"/>
      <c r="M327" s="350"/>
    </row>
    <row r="328" spans="1:13" ht="16.5" customHeight="1" thickBot="1">
      <c r="A328" s="389"/>
      <c r="B328" s="419"/>
      <c r="C328" s="281"/>
      <c r="D328" s="390"/>
      <c r="E328" s="386">
        <v>4239</v>
      </c>
      <c r="F328" s="406">
        <f>SUM(G328:H328)</f>
        <v>0</v>
      </c>
      <c r="G328" s="387"/>
      <c r="H328" s="388"/>
      <c r="I328" s="387"/>
      <c r="J328" s="388"/>
      <c r="K328" s="387"/>
      <c r="L328" s="387"/>
      <c r="M328" s="350"/>
    </row>
    <row r="329" spans="1:13" ht="16.5" customHeight="1" thickBot="1">
      <c r="A329" s="389"/>
      <c r="B329" s="419"/>
      <c r="C329" s="281"/>
      <c r="D329" s="390"/>
      <c r="E329" s="386">
        <v>4251</v>
      </c>
      <c r="F329" s="406">
        <f>SUM(G329:H329)</f>
        <v>0</v>
      </c>
      <c r="G329" s="387"/>
      <c r="H329" s="388"/>
      <c r="I329" s="387"/>
      <c r="J329" s="388"/>
      <c r="K329" s="387"/>
      <c r="L329" s="387"/>
      <c r="M329" s="350"/>
    </row>
    <row r="330" spans="1:13" ht="16.5" customHeight="1" thickBot="1">
      <c r="A330" s="389"/>
      <c r="B330" s="419"/>
      <c r="C330" s="281"/>
      <c r="D330" s="390"/>
      <c r="E330" s="386">
        <v>4269</v>
      </c>
      <c r="F330" s="406">
        <f>SUM(G330:H330)</f>
        <v>0</v>
      </c>
      <c r="G330" s="387"/>
      <c r="H330" s="388"/>
      <c r="I330" s="387"/>
      <c r="J330" s="388"/>
      <c r="K330" s="387"/>
      <c r="L330" s="387"/>
      <c r="M330" s="350"/>
    </row>
    <row r="331" spans="1:13" ht="17.25" customHeight="1">
      <c r="A331" s="389">
        <v>2820</v>
      </c>
      <c r="B331" s="419" t="s">
        <v>4</v>
      </c>
      <c r="C331" s="281">
        <v>2</v>
      </c>
      <c r="D331" s="390">
        <v>0</v>
      </c>
      <c r="E331" s="418" t="s">
        <v>663</v>
      </c>
      <c r="F331" s="408">
        <f>F333+F341+F344+F352+F363</f>
        <v>128504.1</v>
      </c>
      <c r="G331" s="408">
        <f aca="true" t="shared" si="82" ref="G331:L331">SUM(G333,G341,G344,G352,G355,G362,G363)</f>
        <v>89703.6</v>
      </c>
      <c r="H331" s="408">
        <f t="shared" si="82"/>
        <v>38800.5</v>
      </c>
      <c r="I331" s="408">
        <f t="shared" si="82"/>
        <v>0</v>
      </c>
      <c r="J331" s="408">
        <f t="shared" si="82"/>
        <v>0</v>
      </c>
      <c r="K331" s="408">
        <f t="shared" si="82"/>
        <v>0</v>
      </c>
      <c r="L331" s="408">
        <f t="shared" si="82"/>
        <v>0</v>
      </c>
      <c r="M331" s="350"/>
    </row>
    <row r="332" spans="1:13" s="392" customFormat="1" ht="10.5" customHeight="1">
      <c r="A332" s="389"/>
      <c r="B332" s="384"/>
      <c r="C332" s="281"/>
      <c r="D332" s="390"/>
      <c r="E332" s="386" t="s">
        <v>315</v>
      </c>
      <c r="F332" s="387"/>
      <c r="G332" s="387"/>
      <c r="H332" s="388"/>
      <c r="I332" s="387"/>
      <c r="J332" s="388"/>
      <c r="K332" s="387"/>
      <c r="L332" s="387"/>
      <c r="M332" s="350"/>
    </row>
    <row r="333" spans="1:13" ht="13.5" thickBot="1">
      <c r="A333" s="389">
        <v>2821</v>
      </c>
      <c r="B333" s="419" t="s">
        <v>4</v>
      </c>
      <c r="C333" s="281">
        <v>2</v>
      </c>
      <c r="D333" s="390">
        <v>1</v>
      </c>
      <c r="E333" s="386" t="s">
        <v>664</v>
      </c>
      <c r="F333" s="406">
        <f>F334+F335+F336+F337</f>
        <v>21603</v>
      </c>
      <c r="G333" s="406">
        <f aca="true" t="shared" si="83" ref="G333:L333">SUM(G334:G340)</f>
        <v>21603</v>
      </c>
      <c r="H333" s="406">
        <f t="shared" si="83"/>
        <v>0</v>
      </c>
      <c r="I333" s="406">
        <f t="shared" si="83"/>
        <v>0</v>
      </c>
      <c r="J333" s="406">
        <f t="shared" si="83"/>
        <v>0</v>
      </c>
      <c r="K333" s="406">
        <f t="shared" si="83"/>
        <v>0</v>
      </c>
      <c r="L333" s="406">
        <f t="shared" si="83"/>
        <v>0</v>
      </c>
      <c r="M333" s="350"/>
    </row>
    <row r="334" spans="1:13" ht="13.5" thickBot="1">
      <c r="A334" s="389"/>
      <c r="B334" s="419"/>
      <c r="C334" s="281"/>
      <c r="D334" s="390"/>
      <c r="E334" s="386">
        <v>4511</v>
      </c>
      <c r="F334" s="406">
        <f>SUM(G334:H334)</f>
        <v>21603</v>
      </c>
      <c r="G334" s="387">
        <v>21603</v>
      </c>
      <c r="H334" s="388"/>
      <c r="I334" s="387"/>
      <c r="J334" s="388"/>
      <c r="K334" s="387"/>
      <c r="L334" s="387"/>
      <c r="M334" s="350"/>
    </row>
    <row r="335" spans="1:13" ht="13.5" thickBot="1">
      <c r="A335" s="389"/>
      <c r="B335" s="419"/>
      <c r="C335" s="281"/>
      <c r="D335" s="390"/>
      <c r="E335" s="386">
        <v>4212</v>
      </c>
      <c r="F335" s="406">
        <f>SUM(G335:H335)</f>
        <v>0</v>
      </c>
      <c r="G335" s="387"/>
      <c r="H335" s="388"/>
      <c r="I335" s="387"/>
      <c r="J335" s="388"/>
      <c r="K335" s="387"/>
      <c r="L335" s="387"/>
      <c r="M335" s="350"/>
    </row>
    <row r="336" spans="1:13" ht="13.5" thickBot="1">
      <c r="A336" s="389"/>
      <c r="B336" s="419"/>
      <c r="C336" s="281"/>
      <c r="D336" s="390"/>
      <c r="E336" s="386">
        <v>4234</v>
      </c>
      <c r="F336" s="406">
        <f>SUM(G336:H336)</f>
        <v>0</v>
      </c>
      <c r="G336" s="387"/>
      <c r="H336" s="388"/>
      <c r="I336" s="387"/>
      <c r="J336" s="388"/>
      <c r="K336" s="387"/>
      <c r="L336" s="387"/>
      <c r="M336" s="350"/>
    </row>
    <row r="337" spans="1:13" ht="13.5" thickBot="1">
      <c r="A337" s="389"/>
      <c r="B337" s="419"/>
      <c r="C337" s="281"/>
      <c r="D337" s="390"/>
      <c r="E337" s="386">
        <v>4261</v>
      </c>
      <c r="F337" s="406">
        <f>SUM(G337:H337)</f>
        <v>0</v>
      </c>
      <c r="G337" s="387"/>
      <c r="H337" s="388"/>
      <c r="I337" s="387"/>
      <c r="J337" s="388"/>
      <c r="K337" s="387"/>
      <c r="L337" s="387"/>
      <c r="M337" s="350"/>
    </row>
    <row r="338" spans="1:13" ht="13.5" thickBot="1">
      <c r="A338" s="389"/>
      <c r="B338" s="419"/>
      <c r="C338" s="281"/>
      <c r="D338" s="390"/>
      <c r="E338" s="386"/>
      <c r="F338" s="406"/>
      <c r="G338" s="387"/>
      <c r="H338" s="388"/>
      <c r="I338" s="387"/>
      <c r="J338" s="388"/>
      <c r="K338" s="387"/>
      <c r="L338" s="387"/>
      <c r="M338" s="350"/>
    </row>
    <row r="339" spans="1:13" ht="13.5" thickBot="1">
      <c r="A339" s="389"/>
      <c r="B339" s="419"/>
      <c r="C339" s="281"/>
      <c r="D339" s="390"/>
      <c r="E339" s="386"/>
      <c r="F339" s="406"/>
      <c r="G339" s="387"/>
      <c r="H339" s="388"/>
      <c r="I339" s="387"/>
      <c r="J339" s="388"/>
      <c r="K339" s="387"/>
      <c r="L339" s="387"/>
      <c r="M339" s="350"/>
    </row>
    <row r="340" spans="1:13" ht="13.5" thickBot="1">
      <c r="A340" s="389"/>
      <c r="B340" s="419"/>
      <c r="C340" s="281"/>
      <c r="D340" s="390"/>
      <c r="E340" s="386"/>
      <c r="F340" s="406">
        <f aca="true" t="shared" si="84" ref="F340:F366">SUM(G340:H340)</f>
        <v>0</v>
      </c>
      <c r="G340" s="387"/>
      <c r="H340" s="388"/>
      <c r="I340" s="387"/>
      <c r="J340" s="388"/>
      <c r="K340" s="387"/>
      <c r="L340" s="387"/>
      <c r="M340" s="350"/>
    </row>
    <row r="341" spans="1:13" ht="13.5" thickBot="1">
      <c r="A341" s="389">
        <v>2822</v>
      </c>
      <c r="B341" s="419" t="s">
        <v>4</v>
      </c>
      <c r="C341" s="281">
        <v>2</v>
      </c>
      <c r="D341" s="390">
        <v>2</v>
      </c>
      <c r="E341" s="386" t="s">
        <v>665</v>
      </c>
      <c r="F341" s="406">
        <f t="shared" si="84"/>
        <v>0</v>
      </c>
      <c r="G341" s="387">
        <f aca="true" t="shared" si="85" ref="G341:L341">G342+G343</f>
        <v>0</v>
      </c>
      <c r="H341" s="388">
        <f t="shared" si="85"/>
        <v>0</v>
      </c>
      <c r="I341" s="387">
        <f t="shared" si="85"/>
        <v>0</v>
      </c>
      <c r="J341" s="388">
        <f t="shared" si="85"/>
        <v>0</v>
      </c>
      <c r="K341" s="387">
        <f t="shared" si="85"/>
        <v>0</v>
      </c>
      <c r="L341" s="387">
        <f t="shared" si="85"/>
        <v>0</v>
      </c>
      <c r="M341" s="350"/>
    </row>
    <row r="342" spans="1:13" ht="13.5" thickBot="1">
      <c r="A342" s="389"/>
      <c r="B342" s="419"/>
      <c r="C342" s="281"/>
      <c r="D342" s="390"/>
      <c r="E342" s="386"/>
      <c r="F342" s="406">
        <f t="shared" si="84"/>
        <v>0</v>
      </c>
      <c r="G342" s="387"/>
      <c r="H342" s="388"/>
      <c r="I342" s="387"/>
      <c r="J342" s="388"/>
      <c r="K342" s="387"/>
      <c r="L342" s="387"/>
      <c r="M342" s="350"/>
    </row>
    <row r="343" spans="1:13" ht="13.5" thickBot="1">
      <c r="A343" s="389"/>
      <c r="B343" s="419"/>
      <c r="C343" s="281"/>
      <c r="D343" s="390"/>
      <c r="E343" s="386"/>
      <c r="F343" s="406">
        <f t="shared" si="84"/>
        <v>0</v>
      </c>
      <c r="G343" s="387"/>
      <c r="H343" s="388"/>
      <c r="I343" s="387"/>
      <c r="J343" s="388"/>
      <c r="K343" s="387"/>
      <c r="L343" s="387"/>
      <c r="M343" s="350"/>
    </row>
    <row r="344" spans="1:13" ht="24" customHeight="1" thickBot="1">
      <c r="A344" s="389">
        <v>2823</v>
      </c>
      <c r="B344" s="419" t="s">
        <v>4</v>
      </c>
      <c r="C344" s="281">
        <v>2</v>
      </c>
      <c r="D344" s="390">
        <v>3</v>
      </c>
      <c r="E344" s="386" t="s">
        <v>666</v>
      </c>
      <c r="F344" s="427">
        <f>F345+F346+F347+F348+F349</f>
        <v>88125.5</v>
      </c>
      <c r="G344" s="427">
        <f aca="true" t="shared" si="86" ref="G344:L344">SUM(G345:G351)</f>
        <v>49325</v>
      </c>
      <c r="H344" s="427">
        <f t="shared" si="86"/>
        <v>38800.5</v>
      </c>
      <c r="I344" s="427">
        <f t="shared" si="86"/>
        <v>0</v>
      </c>
      <c r="J344" s="427">
        <f t="shared" si="86"/>
        <v>0</v>
      </c>
      <c r="K344" s="427">
        <f t="shared" si="86"/>
        <v>0</v>
      </c>
      <c r="L344" s="427">
        <f t="shared" si="86"/>
        <v>0</v>
      </c>
      <c r="M344" s="350"/>
    </row>
    <row r="345" spans="1:13" ht="18" customHeight="1" thickBot="1">
      <c r="A345" s="389"/>
      <c r="B345" s="419"/>
      <c r="C345" s="281"/>
      <c r="D345" s="390"/>
      <c r="E345" s="386">
        <v>4511</v>
      </c>
      <c r="F345" s="406">
        <f t="shared" si="84"/>
        <v>48925</v>
      </c>
      <c r="G345" s="387">
        <v>48925</v>
      </c>
      <c r="H345" s="388"/>
      <c r="I345" s="387"/>
      <c r="J345" s="388"/>
      <c r="K345" s="387"/>
      <c r="L345" s="387"/>
      <c r="M345" s="350"/>
    </row>
    <row r="346" spans="1:13" ht="18" customHeight="1" thickBot="1">
      <c r="A346" s="389"/>
      <c r="B346" s="419"/>
      <c r="C346" s="281"/>
      <c r="D346" s="390"/>
      <c r="E346" s="386">
        <v>4819</v>
      </c>
      <c r="F346" s="406">
        <f t="shared" si="84"/>
        <v>400</v>
      </c>
      <c r="G346" s="387">
        <v>400</v>
      </c>
      <c r="H346" s="388">
        <v>0</v>
      </c>
      <c r="I346" s="387"/>
      <c r="J346" s="388"/>
      <c r="K346" s="387"/>
      <c r="L346" s="387"/>
      <c r="M346" s="350"/>
    </row>
    <row r="347" spans="1:13" ht="18" customHeight="1" thickBot="1">
      <c r="A347" s="389"/>
      <c r="B347" s="419"/>
      <c r="C347" s="281"/>
      <c r="D347" s="390"/>
      <c r="E347" s="386">
        <v>5113</v>
      </c>
      <c r="F347" s="406">
        <f t="shared" si="84"/>
        <v>38800.5</v>
      </c>
      <c r="G347" s="387"/>
      <c r="H347" s="388">
        <v>38800.5</v>
      </c>
      <c r="I347" s="387"/>
      <c r="J347" s="388"/>
      <c r="K347" s="387"/>
      <c r="L347" s="387"/>
      <c r="M347" s="350"/>
    </row>
    <row r="348" spans="1:13" ht="18" customHeight="1" thickBot="1">
      <c r="A348" s="389"/>
      <c r="B348" s="419"/>
      <c r="C348" s="281"/>
      <c r="D348" s="390"/>
      <c r="E348" s="386">
        <v>4261</v>
      </c>
      <c r="F348" s="406">
        <f t="shared" si="84"/>
        <v>0</v>
      </c>
      <c r="G348" s="387"/>
      <c r="H348" s="388"/>
      <c r="I348" s="387"/>
      <c r="J348" s="388"/>
      <c r="K348" s="387"/>
      <c r="L348" s="387"/>
      <c r="M348" s="350"/>
    </row>
    <row r="349" spans="1:13" ht="18" customHeight="1" thickBot="1">
      <c r="A349" s="389"/>
      <c r="B349" s="419"/>
      <c r="C349" s="281"/>
      <c r="D349" s="390"/>
      <c r="E349" s="386">
        <v>4269</v>
      </c>
      <c r="F349" s="406">
        <f t="shared" si="84"/>
        <v>0</v>
      </c>
      <c r="G349" s="387"/>
      <c r="H349" s="388"/>
      <c r="I349" s="387"/>
      <c r="J349" s="388"/>
      <c r="K349" s="387"/>
      <c r="L349" s="387"/>
      <c r="M349" s="350"/>
    </row>
    <row r="350" spans="1:13" ht="18" customHeight="1" thickBot="1">
      <c r="A350" s="389"/>
      <c r="B350" s="419"/>
      <c r="C350" s="281"/>
      <c r="D350" s="390"/>
      <c r="E350" s="386"/>
      <c r="F350" s="406"/>
      <c r="G350" s="387"/>
      <c r="H350" s="388"/>
      <c r="I350" s="387"/>
      <c r="J350" s="388"/>
      <c r="K350" s="387"/>
      <c r="L350" s="387"/>
      <c r="M350" s="350"/>
    </row>
    <row r="351" spans="1:13" ht="18" customHeight="1" thickBot="1">
      <c r="A351" s="389"/>
      <c r="B351" s="419"/>
      <c r="C351" s="281"/>
      <c r="D351" s="390"/>
      <c r="E351" s="386"/>
      <c r="F351" s="406">
        <f t="shared" si="84"/>
        <v>0</v>
      </c>
      <c r="G351" s="387"/>
      <c r="H351" s="388"/>
      <c r="I351" s="387"/>
      <c r="J351" s="388"/>
      <c r="K351" s="387"/>
      <c r="L351" s="387"/>
      <c r="M351" s="350"/>
    </row>
    <row r="352" spans="1:13" ht="13.5" thickBot="1">
      <c r="A352" s="389">
        <v>2824</v>
      </c>
      <c r="B352" s="419" t="s">
        <v>4</v>
      </c>
      <c r="C352" s="281">
        <v>2</v>
      </c>
      <c r="D352" s="390">
        <v>4</v>
      </c>
      <c r="E352" s="386" t="s">
        <v>667</v>
      </c>
      <c r="F352" s="427">
        <f t="shared" si="84"/>
        <v>17925.6</v>
      </c>
      <c r="G352" s="408">
        <f aca="true" t="shared" si="87" ref="G352:L352">SUM(G353:G354)</f>
        <v>17925.6</v>
      </c>
      <c r="H352" s="408">
        <f t="shared" si="87"/>
        <v>0</v>
      </c>
      <c r="I352" s="408">
        <f t="shared" si="87"/>
        <v>0</v>
      </c>
      <c r="J352" s="408">
        <f t="shared" si="87"/>
        <v>0</v>
      </c>
      <c r="K352" s="408">
        <f t="shared" si="87"/>
        <v>0</v>
      </c>
      <c r="L352" s="408">
        <f t="shared" si="87"/>
        <v>0</v>
      </c>
      <c r="M352" s="350"/>
    </row>
    <row r="353" spans="1:13" ht="13.5" thickBot="1">
      <c r="A353" s="389"/>
      <c r="B353" s="419"/>
      <c r="C353" s="281"/>
      <c r="D353" s="390"/>
      <c r="E353" s="386">
        <v>4239</v>
      </c>
      <c r="F353" s="406">
        <f t="shared" si="84"/>
        <v>15803.6</v>
      </c>
      <c r="G353" s="387">
        <v>15803.6</v>
      </c>
      <c r="H353" s="388"/>
      <c r="I353" s="387"/>
      <c r="J353" s="388"/>
      <c r="K353" s="387"/>
      <c r="L353" s="387"/>
      <c r="M353" s="350"/>
    </row>
    <row r="354" spans="1:13" ht="13.5" thickBot="1">
      <c r="A354" s="389"/>
      <c r="B354" s="419"/>
      <c r="C354" s="281"/>
      <c r="D354" s="390"/>
      <c r="E354" s="386">
        <v>4269</v>
      </c>
      <c r="F354" s="406">
        <f t="shared" si="84"/>
        <v>2122</v>
      </c>
      <c r="G354" s="387">
        <v>2122</v>
      </c>
      <c r="H354" s="388"/>
      <c r="I354" s="387"/>
      <c r="J354" s="388"/>
      <c r="K354" s="387"/>
      <c r="L354" s="387"/>
      <c r="M354" s="350"/>
    </row>
    <row r="355" spans="1:13" ht="13.5" thickBot="1">
      <c r="A355" s="389">
        <v>2825</v>
      </c>
      <c r="B355" s="419" t="s">
        <v>4</v>
      </c>
      <c r="C355" s="281">
        <v>2</v>
      </c>
      <c r="D355" s="390">
        <v>5</v>
      </c>
      <c r="E355" s="386" t="s">
        <v>668</v>
      </c>
      <c r="F355" s="427">
        <f t="shared" si="84"/>
        <v>0</v>
      </c>
      <c r="G355" s="408">
        <f aca="true" t="shared" si="88" ref="G355:L355">SUM(G356:G361)</f>
        <v>0</v>
      </c>
      <c r="H355" s="408">
        <f t="shared" si="88"/>
        <v>0</v>
      </c>
      <c r="I355" s="408">
        <f t="shared" si="88"/>
        <v>0</v>
      </c>
      <c r="J355" s="408">
        <f t="shared" si="88"/>
        <v>0</v>
      </c>
      <c r="K355" s="408">
        <f t="shared" si="88"/>
        <v>0</v>
      </c>
      <c r="L355" s="408">
        <f t="shared" si="88"/>
        <v>0</v>
      </c>
      <c r="M355" s="350"/>
    </row>
    <row r="356" spans="1:13" ht="13.5" thickBot="1">
      <c r="A356" s="389"/>
      <c r="B356" s="419"/>
      <c r="C356" s="281"/>
      <c r="D356" s="390"/>
      <c r="E356" s="386"/>
      <c r="F356" s="406"/>
      <c r="G356" s="387"/>
      <c r="H356" s="388"/>
      <c r="I356" s="387"/>
      <c r="J356" s="388"/>
      <c r="K356" s="387"/>
      <c r="L356" s="387"/>
      <c r="M356" s="350"/>
    </row>
    <row r="357" spans="1:13" ht="13.5" thickBot="1">
      <c r="A357" s="389"/>
      <c r="B357" s="419"/>
      <c r="C357" s="281"/>
      <c r="D357" s="390"/>
      <c r="E357" s="386"/>
      <c r="F357" s="406"/>
      <c r="G357" s="387"/>
      <c r="H357" s="388"/>
      <c r="I357" s="387"/>
      <c r="J357" s="388"/>
      <c r="K357" s="387"/>
      <c r="L357" s="387"/>
      <c r="M357" s="350"/>
    </row>
    <row r="358" spans="1:13" ht="13.5" thickBot="1">
      <c r="A358" s="389"/>
      <c r="B358" s="419"/>
      <c r="C358" s="281"/>
      <c r="D358" s="390"/>
      <c r="E358" s="386"/>
      <c r="F358" s="406"/>
      <c r="G358" s="387"/>
      <c r="H358" s="388"/>
      <c r="I358" s="387"/>
      <c r="J358" s="388"/>
      <c r="K358" s="387"/>
      <c r="L358" s="387"/>
      <c r="M358" s="350"/>
    </row>
    <row r="359" spans="1:13" ht="13.5" thickBot="1">
      <c r="A359" s="389"/>
      <c r="B359" s="419"/>
      <c r="C359" s="281"/>
      <c r="D359" s="390"/>
      <c r="E359" s="386"/>
      <c r="F359" s="406"/>
      <c r="G359" s="387"/>
      <c r="H359" s="388"/>
      <c r="I359" s="387"/>
      <c r="J359" s="388"/>
      <c r="K359" s="387"/>
      <c r="L359" s="387"/>
      <c r="M359" s="350"/>
    </row>
    <row r="360" spans="1:13" ht="13.5" thickBot="1">
      <c r="A360" s="389"/>
      <c r="B360" s="419"/>
      <c r="C360" s="281"/>
      <c r="D360" s="390"/>
      <c r="E360" s="386"/>
      <c r="F360" s="406">
        <f t="shared" si="84"/>
        <v>0</v>
      </c>
      <c r="G360" s="387"/>
      <c r="H360" s="388"/>
      <c r="I360" s="387"/>
      <c r="J360" s="388"/>
      <c r="K360" s="387"/>
      <c r="L360" s="387"/>
      <c r="M360" s="350"/>
    </row>
    <row r="361" spans="1:13" ht="13.5" thickBot="1">
      <c r="A361" s="389"/>
      <c r="B361" s="419"/>
      <c r="C361" s="281"/>
      <c r="D361" s="390"/>
      <c r="E361" s="386"/>
      <c r="F361" s="406">
        <f t="shared" si="84"/>
        <v>0</v>
      </c>
      <c r="G361" s="387"/>
      <c r="H361" s="388"/>
      <c r="I361" s="387"/>
      <c r="J361" s="388"/>
      <c r="K361" s="387"/>
      <c r="L361" s="387"/>
      <c r="M361" s="350"/>
    </row>
    <row r="362" spans="1:13" ht="13.5" thickBot="1">
      <c r="A362" s="389">
        <v>2826</v>
      </c>
      <c r="B362" s="419" t="s">
        <v>4</v>
      </c>
      <c r="C362" s="281">
        <v>2</v>
      </c>
      <c r="D362" s="390">
        <v>6</v>
      </c>
      <c r="E362" s="386" t="s">
        <v>669</v>
      </c>
      <c r="F362" s="406">
        <f t="shared" si="84"/>
        <v>0</v>
      </c>
      <c r="G362" s="387"/>
      <c r="H362" s="388"/>
      <c r="I362" s="387"/>
      <c r="J362" s="388"/>
      <c r="K362" s="387"/>
      <c r="L362" s="387"/>
      <c r="M362" s="350"/>
    </row>
    <row r="363" spans="1:13" ht="26.25" thickBot="1">
      <c r="A363" s="389">
        <v>2827</v>
      </c>
      <c r="B363" s="419" t="s">
        <v>4</v>
      </c>
      <c r="C363" s="281">
        <v>2</v>
      </c>
      <c r="D363" s="390">
        <v>7</v>
      </c>
      <c r="E363" s="386" t="s">
        <v>670</v>
      </c>
      <c r="F363" s="406">
        <f t="shared" si="84"/>
        <v>850</v>
      </c>
      <c r="G363" s="387">
        <f aca="true" t="shared" si="89" ref="G363:L363">SUM(G364:G366)</f>
        <v>850</v>
      </c>
      <c r="H363" s="387">
        <f t="shared" si="89"/>
        <v>0</v>
      </c>
      <c r="I363" s="387">
        <f t="shared" si="89"/>
        <v>0</v>
      </c>
      <c r="J363" s="387">
        <f t="shared" si="89"/>
        <v>0</v>
      </c>
      <c r="K363" s="387">
        <f t="shared" si="89"/>
        <v>0</v>
      </c>
      <c r="L363" s="387">
        <f t="shared" si="89"/>
        <v>0</v>
      </c>
      <c r="M363" s="350"/>
    </row>
    <row r="364" spans="1:13" ht="13.5" thickBot="1">
      <c r="A364" s="389"/>
      <c r="B364" s="419"/>
      <c r="C364" s="281"/>
      <c r="D364" s="390"/>
      <c r="E364" s="386">
        <v>4213</v>
      </c>
      <c r="F364" s="406">
        <f t="shared" si="84"/>
        <v>250</v>
      </c>
      <c r="G364" s="387">
        <v>250</v>
      </c>
      <c r="H364" s="388"/>
      <c r="I364" s="387"/>
      <c r="J364" s="388"/>
      <c r="K364" s="387"/>
      <c r="L364" s="387"/>
      <c r="M364" s="350"/>
    </row>
    <row r="365" spans="1:13" ht="13.5" thickBot="1">
      <c r="A365" s="389"/>
      <c r="B365" s="419"/>
      <c r="C365" s="281"/>
      <c r="D365" s="390"/>
      <c r="E365" s="386">
        <v>4251</v>
      </c>
      <c r="F365" s="406">
        <f t="shared" si="84"/>
        <v>600</v>
      </c>
      <c r="G365" s="387">
        <v>600</v>
      </c>
      <c r="H365" s="388"/>
      <c r="I365" s="387"/>
      <c r="J365" s="388"/>
      <c r="K365" s="387"/>
      <c r="L365" s="387"/>
      <c r="M365" s="350"/>
    </row>
    <row r="366" spans="1:13" ht="13.5" thickBot="1">
      <c r="A366" s="389"/>
      <c r="B366" s="419"/>
      <c r="C366" s="281"/>
      <c r="D366" s="390"/>
      <c r="E366" s="386"/>
      <c r="F366" s="406">
        <f t="shared" si="84"/>
        <v>0</v>
      </c>
      <c r="G366" s="387"/>
      <c r="H366" s="388"/>
      <c r="I366" s="387"/>
      <c r="J366" s="388"/>
      <c r="K366" s="387"/>
      <c r="L366" s="387"/>
      <c r="M366" s="350"/>
    </row>
    <row r="367" spans="1:13" ht="36.75" customHeight="1">
      <c r="A367" s="389">
        <v>2830</v>
      </c>
      <c r="B367" s="419" t="s">
        <v>4</v>
      </c>
      <c r="C367" s="281">
        <v>3</v>
      </c>
      <c r="D367" s="390">
        <v>0</v>
      </c>
      <c r="E367" s="386" t="s">
        <v>671</v>
      </c>
      <c r="F367" s="387">
        <f aca="true" t="shared" si="90" ref="F367:L367">SUM(F369:F370)</f>
        <v>0</v>
      </c>
      <c r="G367" s="387">
        <f t="shared" si="90"/>
        <v>0</v>
      </c>
      <c r="H367" s="387">
        <f t="shared" si="90"/>
        <v>0</v>
      </c>
      <c r="I367" s="387">
        <f t="shared" si="90"/>
        <v>0</v>
      </c>
      <c r="J367" s="387">
        <f t="shared" si="90"/>
        <v>0</v>
      </c>
      <c r="K367" s="387">
        <f t="shared" si="90"/>
        <v>0</v>
      </c>
      <c r="L367" s="387">
        <f t="shared" si="90"/>
        <v>0</v>
      </c>
      <c r="M367" s="350"/>
    </row>
    <row r="368" spans="1:13" s="392" customFormat="1" ht="15" customHeight="1">
      <c r="A368" s="389"/>
      <c r="B368" s="384"/>
      <c r="C368" s="281"/>
      <c r="D368" s="390"/>
      <c r="E368" s="386" t="s">
        <v>315</v>
      </c>
      <c r="F368" s="387"/>
      <c r="G368" s="387"/>
      <c r="H368" s="388"/>
      <c r="I368" s="387"/>
      <c r="J368" s="388"/>
      <c r="K368" s="387"/>
      <c r="L368" s="387"/>
      <c r="M368" s="350"/>
    </row>
    <row r="369" spans="1:13" ht="19.5" customHeight="1" thickBot="1">
      <c r="A369" s="389">
        <v>2831</v>
      </c>
      <c r="B369" s="419" t="s">
        <v>4</v>
      </c>
      <c r="C369" s="281">
        <v>3</v>
      </c>
      <c r="D369" s="390">
        <v>1</v>
      </c>
      <c r="E369" s="386" t="s">
        <v>672</v>
      </c>
      <c r="F369" s="406">
        <f>SUM(G369:H369)</f>
        <v>0</v>
      </c>
      <c r="G369" s="387"/>
      <c r="H369" s="388"/>
      <c r="I369" s="387"/>
      <c r="J369" s="388"/>
      <c r="K369" s="387"/>
      <c r="L369" s="387"/>
      <c r="M369" s="350"/>
    </row>
    <row r="370" spans="1:13" ht="13.5" thickBot="1">
      <c r="A370" s="389">
        <v>2832</v>
      </c>
      <c r="B370" s="419" t="s">
        <v>4</v>
      </c>
      <c r="C370" s="281">
        <v>3</v>
      </c>
      <c r="D370" s="390">
        <v>2</v>
      </c>
      <c r="E370" s="386" t="s">
        <v>673</v>
      </c>
      <c r="F370" s="406">
        <f>SUM(G370:H370)</f>
        <v>0</v>
      </c>
      <c r="G370" s="387">
        <f aca="true" t="shared" si="91" ref="G370:L370">G371</f>
        <v>0</v>
      </c>
      <c r="H370" s="387">
        <f t="shared" si="91"/>
        <v>0</v>
      </c>
      <c r="I370" s="387">
        <f t="shared" si="91"/>
        <v>0</v>
      </c>
      <c r="J370" s="387">
        <f t="shared" si="91"/>
        <v>0</v>
      </c>
      <c r="K370" s="387">
        <f t="shared" si="91"/>
        <v>0</v>
      </c>
      <c r="L370" s="387">
        <f t="shared" si="91"/>
        <v>0</v>
      </c>
      <c r="M370" s="350"/>
    </row>
    <row r="371" spans="1:13" ht="13.5" thickBot="1">
      <c r="A371" s="389"/>
      <c r="B371" s="419"/>
      <c r="C371" s="281"/>
      <c r="D371" s="390"/>
      <c r="E371" s="386">
        <v>4819</v>
      </c>
      <c r="F371" s="406">
        <f>SUM(G371:H371)</f>
        <v>0</v>
      </c>
      <c r="G371" s="387"/>
      <c r="H371" s="388">
        <v>0</v>
      </c>
      <c r="I371" s="387"/>
      <c r="J371" s="388"/>
      <c r="K371" s="387"/>
      <c r="L371" s="387"/>
      <c r="M371" s="350"/>
    </row>
    <row r="372" spans="1:13" ht="18.75" customHeight="1" thickBot="1">
      <c r="A372" s="389">
        <v>2833</v>
      </c>
      <c r="B372" s="419" t="s">
        <v>4</v>
      </c>
      <c r="C372" s="281">
        <v>3</v>
      </c>
      <c r="D372" s="390">
        <v>3</v>
      </c>
      <c r="E372" s="386" t="s">
        <v>674</v>
      </c>
      <c r="F372" s="406">
        <f>SUM(G372:H372)</f>
        <v>0</v>
      </c>
      <c r="G372" s="387"/>
      <c r="H372" s="388"/>
      <c r="I372" s="387"/>
      <c r="J372" s="388"/>
      <c r="K372" s="387"/>
      <c r="L372" s="387"/>
      <c r="M372" s="350"/>
    </row>
    <row r="373" spans="1:13" ht="25.5" customHeight="1">
      <c r="A373" s="389">
        <v>2840</v>
      </c>
      <c r="B373" s="419" t="s">
        <v>4</v>
      </c>
      <c r="C373" s="281">
        <v>4</v>
      </c>
      <c r="D373" s="390">
        <v>0</v>
      </c>
      <c r="E373" s="386" t="s">
        <v>675</v>
      </c>
      <c r="F373" s="387">
        <f aca="true" t="shared" si="92" ref="F373:L373">SUM(F375:F377)</f>
        <v>0</v>
      </c>
      <c r="G373" s="387">
        <f t="shared" si="92"/>
        <v>0</v>
      </c>
      <c r="H373" s="388">
        <f t="shared" si="92"/>
        <v>0</v>
      </c>
      <c r="I373" s="387">
        <f t="shared" si="92"/>
        <v>0</v>
      </c>
      <c r="J373" s="388">
        <f t="shared" si="92"/>
        <v>0</v>
      </c>
      <c r="K373" s="387">
        <f t="shared" si="92"/>
        <v>0</v>
      </c>
      <c r="L373" s="387">
        <f t="shared" si="92"/>
        <v>0</v>
      </c>
      <c r="M373" s="350"/>
    </row>
    <row r="374" spans="1:13" s="392" customFormat="1" ht="10.5" customHeight="1">
      <c r="A374" s="389"/>
      <c r="B374" s="384"/>
      <c r="C374" s="281"/>
      <c r="D374" s="390"/>
      <c r="E374" s="386" t="s">
        <v>315</v>
      </c>
      <c r="F374" s="387"/>
      <c r="G374" s="387"/>
      <c r="H374" s="388"/>
      <c r="I374" s="387"/>
      <c r="J374" s="388"/>
      <c r="K374" s="387"/>
      <c r="L374" s="387"/>
      <c r="M374" s="350"/>
    </row>
    <row r="375" spans="1:13" ht="19.5" customHeight="1" thickBot="1">
      <c r="A375" s="389">
        <v>2841</v>
      </c>
      <c r="B375" s="419" t="s">
        <v>4</v>
      </c>
      <c r="C375" s="281">
        <v>4</v>
      </c>
      <c r="D375" s="390">
        <v>1</v>
      </c>
      <c r="E375" s="386" t="s">
        <v>676</v>
      </c>
      <c r="F375" s="406">
        <f>SUM(G375:H375)</f>
        <v>0</v>
      </c>
      <c r="G375" s="387"/>
      <c r="H375" s="388"/>
      <c r="I375" s="387"/>
      <c r="J375" s="388"/>
      <c r="K375" s="387"/>
      <c r="L375" s="387"/>
      <c r="M375" s="350"/>
    </row>
    <row r="376" spans="1:13" ht="36" customHeight="1" thickBot="1">
      <c r="A376" s="389">
        <v>2842</v>
      </c>
      <c r="B376" s="419" t="s">
        <v>4</v>
      </c>
      <c r="C376" s="281">
        <v>4</v>
      </c>
      <c r="D376" s="390">
        <v>2</v>
      </c>
      <c r="E376" s="386" t="s">
        <v>677</v>
      </c>
      <c r="F376" s="406">
        <f>SUM(G376:H376)</f>
        <v>0</v>
      </c>
      <c r="G376" s="387"/>
      <c r="H376" s="388"/>
      <c r="I376" s="387"/>
      <c r="J376" s="388"/>
      <c r="K376" s="387"/>
      <c r="L376" s="387"/>
      <c r="M376" s="350"/>
    </row>
    <row r="377" spans="1:13" ht="27" customHeight="1" thickBot="1">
      <c r="A377" s="389">
        <v>2843</v>
      </c>
      <c r="B377" s="419" t="s">
        <v>4</v>
      </c>
      <c r="C377" s="281">
        <v>4</v>
      </c>
      <c r="D377" s="390">
        <v>3</v>
      </c>
      <c r="E377" s="386" t="s">
        <v>675</v>
      </c>
      <c r="F377" s="406">
        <f>SUM(G377:H377)</f>
        <v>0</v>
      </c>
      <c r="G377" s="387"/>
      <c r="H377" s="388"/>
      <c r="I377" s="387"/>
      <c r="J377" s="388"/>
      <c r="K377" s="387"/>
      <c r="L377" s="387"/>
      <c r="M377" s="350"/>
    </row>
    <row r="378" spans="1:13" ht="36.75" customHeight="1">
      <c r="A378" s="389">
        <v>2850</v>
      </c>
      <c r="B378" s="419" t="s">
        <v>4</v>
      </c>
      <c r="C378" s="281">
        <v>5</v>
      </c>
      <c r="D378" s="390">
        <v>0</v>
      </c>
      <c r="E378" s="428" t="s">
        <v>678</v>
      </c>
      <c r="F378" s="387">
        <f aca="true" t="shared" si="93" ref="F378:L378">SUM(F380)</f>
        <v>0</v>
      </c>
      <c r="G378" s="387">
        <f t="shared" si="93"/>
        <v>0</v>
      </c>
      <c r="H378" s="388">
        <f t="shared" si="93"/>
        <v>0</v>
      </c>
      <c r="I378" s="387">
        <f t="shared" si="93"/>
        <v>0</v>
      </c>
      <c r="J378" s="388">
        <f t="shared" si="93"/>
        <v>0</v>
      </c>
      <c r="K378" s="387">
        <f t="shared" si="93"/>
        <v>0</v>
      </c>
      <c r="L378" s="387">
        <f t="shared" si="93"/>
        <v>0</v>
      </c>
      <c r="M378" s="350"/>
    </row>
    <row r="379" spans="1:13" s="392" customFormat="1" ht="10.5" customHeight="1">
      <c r="A379" s="389"/>
      <c r="B379" s="384"/>
      <c r="C379" s="281"/>
      <c r="D379" s="390"/>
      <c r="E379" s="386" t="s">
        <v>315</v>
      </c>
      <c r="F379" s="387"/>
      <c r="G379" s="387"/>
      <c r="H379" s="388"/>
      <c r="I379" s="387"/>
      <c r="J379" s="388"/>
      <c r="K379" s="387"/>
      <c r="L379" s="387"/>
      <c r="M379" s="350"/>
    </row>
    <row r="380" spans="1:13" ht="24" customHeight="1" thickBot="1">
      <c r="A380" s="389">
        <v>2851</v>
      </c>
      <c r="B380" s="419" t="s">
        <v>4</v>
      </c>
      <c r="C380" s="281">
        <v>5</v>
      </c>
      <c r="D380" s="390">
        <v>1</v>
      </c>
      <c r="E380" s="428" t="s">
        <v>678</v>
      </c>
      <c r="F380" s="406">
        <f>SUM(G380:H380)</f>
        <v>0</v>
      </c>
      <c r="G380" s="406"/>
      <c r="H380" s="407"/>
      <c r="I380" s="406"/>
      <c r="J380" s="407"/>
      <c r="K380" s="406"/>
      <c r="L380" s="406"/>
      <c r="M380" s="350"/>
    </row>
    <row r="381" spans="1:13" ht="27" customHeight="1" thickBot="1">
      <c r="A381" s="389">
        <v>2860</v>
      </c>
      <c r="B381" s="419" t="s">
        <v>4</v>
      </c>
      <c r="C381" s="281">
        <v>6</v>
      </c>
      <c r="D381" s="390">
        <v>0</v>
      </c>
      <c r="E381" s="428" t="s">
        <v>679</v>
      </c>
      <c r="F381" s="423">
        <f aca="true" t="shared" si="94" ref="F381:L381">SUM(F383)</f>
        <v>0</v>
      </c>
      <c r="G381" s="423">
        <f t="shared" si="94"/>
        <v>0</v>
      </c>
      <c r="H381" s="429">
        <f t="shared" si="94"/>
        <v>0</v>
      </c>
      <c r="I381" s="423">
        <f t="shared" si="94"/>
        <v>0</v>
      </c>
      <c r="J381" s="429">
        <f t="shared" si="94"/>
        <v>0</v>
      </c>
      <c r="K381" s="423">
        <f t="shared" si="94"/>
        <v>0</v>
      </c>
      <c r="L381" s="423">
        <f t="shared" si="94"/>
        <v>0</v>
      </c>
      <c r="M381" s="350"/>
    </row>
    <row r="382" spans="1:13" s="392" customFormat="1" ht="10.5" customHeight="1">
      <c r="A382" s="389"/>
      <c r="B382" s="384"/>
      <c r="C382" s="281"/>
      <c r="D382" s="390"/>
      <c r="E382" s="386" t="s">
        <v>315</v>
      </c>
      <c r="F382" s="415"/>
      <c r="G382" s="415"/>
      <c r="H382" s="416"/>
      <c r="I382" s="415"/>
      <c r="J382" s="416"/>
      <c r="K382" s="415"/>
      <c r="L382" s="415"/>
      <c r="M382" s="350"/>
    </row>
    <row r="383" spans="1:13" ht="24" customHeight="1" thickBot="1">
      <c r="A383" s="389">
        <v>2861</v>
      </c>
      <c r="B383" s="419" t="s">
        <v>4</v>
      </c>
      <c r="C383" s="281">
        <v>6</v>
      </c>
      <c r="D383" s="390">
        <v>1</v>
      </c>
      <c r="E383" s="428" t="s">
        <v>679</v>
      </c>
      <c r="F383" s="406">
        <f>F384</f>
        <v>0</v>
      </c>
      <c r="G383" s="406">
        <f aca="true" t="shared" si="95" ref="G383:L383">G384</f>
        <v>0</v>
      </c>
      <c r="H383" s="406">
        <f t="shared" si="95"/>
        <v>0</v>
      </c>
      <c r="I383" s="406">
        <f t="shared" si="95"/>
        <v>0</v>
      </c>
      <c r="J383" s="406">
        <f t="shared" si="95"/>
        <v>0</v>
      </c>
      <c r="K383" s="406">
        <f t="shared" si="95"/>
        <v>0</v>
      </c>
      <c r="L383" s="406">
        <f t="shared" si="95"/>
        <v>0</v>
      </c>
      <c r="M383" s="350"/>
    </row>
    <row r="384" spans="1:13" ht="24" customHeight="1" thickBot="1">
      <c r="A384" s="389"/>
      <c r="B384" s="419"/>
      <c r="C384" s="281"/>
      <c r="D384" s="390"/>
      <c r="E384" s="428">
        <v>4269</v>
      </c>
      <c r="F384" s="406">
        <f>SUM(G384:H384)</f>
        <v>0</v>
      </c>
      <c r="G384" s="397"/>
      <c r="H384" s="398"/>
      <c r="I384" s="397"/>
      <c r="J384" s="398"/>
      <c r="K384" s="397"/>
      <c r="L384" s="397"/>
      <c r="M384" s="350"/>
    </row>
    <row r="385" spans="1:13" s="291" customFormat="1" ht="44.25" customHeight="1">
      <c r="A385" s="411">
        <v>2900</v>
      </c>
      <c r="B385" s="417" t="s">
        <v>5</v>
      </c>
      <c r="C385" s="412">
        <v>0</v>
      </c>
      <c r="D385" s="413">
        <v>0</v>
      </c>
      <c r="E385" s="418" t="s">
        <v>680</v>
      </c>
      <c r="F385" s="408">
        <f aca="true" t="shared" si="96" ref="F385:L385">SUM(F387,F402,F410,F416,F422,F440,F445,F448)</f>
        <v>575816.8</v>
      </c>
      <c r="G385" s="408">
        <f t="shared" si="96"/>
        <v>575816.8</v>
      </c>
      <c r="H385" s="414">
        <f t="shared" si="96"/>
        <v>0</v>
      </c>
      <c r="I385" s="408">
        <f t="shared" si="96"/>
        <v>0</v>
      </c>
      <c r="J385" s="414">
        <f t="shared" si="96"/>
        <v>0</v>
      </c>
      <c r="K385" s="408">
        <f t="shared" si="96"/>
        <v>0</v>
      </c>
      <c r="L385" s="408">
        <f t="shared" si="96"/>
        <v>0</v>
      </c>
      <c r="M385" s="350"/>
    </row>
    <row r="386" spans="1:13" ht="11.25" customHeight="1">
      <c r="A386" s="383"/>
      <c r="B386" s="384"/>
      <c r="C386" s="252"/>
      <c r="D386" s="385"/>
      <c r="E386" s="386" t="s">
        <v>285</v>
      </c>
      <c r="F386" s="415"/>
      <c r="G386" s="415"/>
      <c r="H386" s="416"/>
      <c r="I386" s="415"/>
      <c r="J386" s="416"/>
      <c r="K386" s="415"/>
      <c r="L386" s="415"/>
      <c r="M386" s="350"/>
    </row>
    <row r="387" spans="1:13" ht="24.75" customHeight="1">
      <c r="A387" s="389">
        <v>2910</v>
      </c>
      <c r="B387" s="419" t="s">
        <v>5</v>
      </c>
      <c r="C387" s="281">
        <v>1</v>
      </c>
      <c r="D387" s="390">
        <v>0</v>
      </c>
      <c r="E387" s="386" t="s">
        <v>681</v>
      </c>
      <c r="F387" s="387">
        <f aca="true" t="shared" si="97" ref="F387:L387">F389+F399</f>
        <v>342037.7</v>
      </c>
      <c r="G387" s="387">
        <f t="shared" si="97"/>
        <v>342037.7</v>
      </c>
      <c r="H387" s="387">
        <f t="shared" si="97"/>
        <v>0</v>
      </c>
      <c r="I387" s="387">
        <f t="shared" si="97"/>
        <v>0</v>
      </c>
      <c r="J387" s="387">
        <f t="shared" si="97"/>
        <v>0</v>
      </c>
      <c r="K387" s="387">
        <f t="shared" si="97"/>
        <v>0</v>
      </c>
      <c r="L387" s="387">
        <f t="shared" si="97"/>
        <v>0</v>
      </c>
      <c r="M387" s="350"/>
    </row>
    <row r="388" spans="1:13" s="392" customFormat="1" ht="10.5" customHeight="1">
      <c r="A388" s="389"/>
      <c r="B388" s="384"/>
      <c r="C388" s="281"/>
      <c r="D388" s="390"/>
      <c r="E388" s="386" t="s">
        <v>315</v>
      </c>
      <c r="F388" s="387"/>
      <c r="G388" s="387"/>
      <c r="H388" s="388"/>
      <c r="I388" s="387"/>
      <c r="J388" s="388"/>
      <c r="K388" s="387"/>
      <c r="L388" s="387"/>
      <c r="M388" s="350"/>
    </row>
    <row r="389" spans="1:13" ht="19.5" customHeight="1" thickBot="1">
      <c r="A389" s="389">
        <v>2911</v>
      </c>
      <c r="B389" s="419" t="s">
        <v>5</v>
      </c>
      <c r="C389" s="281">
        <v>1</v>
      </c>
      <c r="D389" s="390">
        <v>1</v>
      </c>
      <c r="E389" s="386" t="s">
        <v>682</v>
      </c>
      <c r="F389" s="406">
        <f>F390+F391+F392+F393+F394+F395+F396+F397+F398</f>
        <v>342037.7</v>
      </c>
      <c r="G389" s="406">
        <f aca="true" t="shared" si="98" ref="G389:L389">G390+G391+G392+G393+G394+G395+G396+G397+G398</f>
        <v>342037.7</v>
      </c>
      <c r="H389" s="406">
        <f t="shared" si="98"/>
        <v>0</v>
      </c>
      <c r="I389" s="406">
        <f t="shared" si="98"/>
        <v>0</v>
      </c>
      <c r="J389" s="406">
        <f t="shared" si="98"/>
        <v>0</v>
      </c>
      <c r="K389" s="406">
        <f t="shared" si="98"/>
        <v>0</v>
      </c>
      <c r="L389" s="406">
        <f t="shared" si="98"/>
        <v>0</v>
      </c>
      <c r="M389" s="350"/>
    </row>
    <row r="390" spans="1:13" ht="19.5" customHeight="1" thickBot="1">
      <c r="A390" s="389"/>
      <c r="B390" s="419"/>
      <c r="C390" s="281"/>
      <c r="D390" s="390"/>
      <c r="E390" s="420">
        <v>4511</v>
      </c>
      <c r="F390" s="406">
        <f aca="true" t="shared" si="99" ref="F390:F398">SUM(G390:H390)</f>
        <v>342037.7</v>
      </c>
      <c r="G390" s="406">
        <v>342037.7</v>
      </c>
      <c r="H390" s="405"/>
      <c r="I390" s="404"/>
      <c r="J390" s="405"/>
      <c r="K390" s="404"/>
      <c r="L390" s="404"/>
      <c r="M390" s="350"/>
    </row>
    <row r="391" spans="1:13" ht="19.5" customHeight="1" thickBot="1">
      <c r="A391" s="389"/>
      <c r="B391" s="419"/>
      <c r="C391" s="281"/>
      <c r="D391" s="390"/>
      <c r="E391" s="420">
        <v>4212</v>
      </c>
      <c r="F391" s="406">
        <f t="shared" si="99"/>
        <v>0</v>
      </c>
      <c r="G391" s="406"/>
      <c r="H391" s="407"/>
      <c r="I391" s="406"/>
      <c r="J391" s="407"/>
      <c r="K391" s="406"/>
      <c r="L391" s="406"/>
      <c r="M391" s="350"/>
    </row>
    <row r="392" spans="1:13" ht="19.5" customHeight="1" thickBot="1">
      <c r="A392" s="389"/>
      <c r="B392" s="419"/>
      <c r="C392" s="281"/>
      <c r="D392" s="390"/>
      <c r="E392" s="420">
        <v>4213</v>
      </c>
      <c r="F392" s="406">
        <f t="shared" si="99"/>
        <v>0</v>
      </c>
      <c r="G392" s="397"/>
      <c r="H392" s="398"/>
      <c r="I392" s="397"/>
      <c r="J392" s="398"/>
      <c r="K392" s="397"/>
      <c r="L392" s="397"/>
      <c r="M392" s="350"/>
    </row>
    <row r="393" spans="1:13" ht="19.5" customHeight="1" thickBot="1">
      <c r="A393" s="389"/>
      <c r="B393" s="419"/>
      <c r="C393" s="281"/>
      <c r="D393" s="390"/>
      <c r="E393" s="420">
        <v>4214</v>
      </c>
      <c r="F393" s="406">
        <f t="shared" si="99"/>
        <v>0</v>
      </c>
      <c r="G393" s="397"/>
      <c r="H393" s="398"/>
      <c r="I393" s="397"/>
      <c r="J393" s="398"/>
      <c r="K393" s="397"/>
      <c r="L393" s="397"/>
      <c r="M393" s="350"/>
    </row>
    <row r="394" spans="1:13" ht="19.5" customHeight="1" thickBot="1">
      <c r="A394" s="389"/>
      <c r="B394" s="419"/>
      <c r="C394" s="281"/>
      <c r="D394" s="390"/>
      <c r="E394" s="420">
        <v>4239</v>
      </c>
      <c r="F394" s="406">
        <f t="shared" si="99"/>
        <v>0</v>
      </c>
      <c r="G394" s="397"/>
      <c r="H394" s="398"/>
      <c r="I394" s="397"/>
      <c r="J394" s="398"/>
      <c r="K394" s="397"/>
      <c r="L394" s="397"/>
      <c r="M394" s="350"/>
    </row>
    <row r="395" spans="1:13" ht="19.5" customHeight="1" thickBot="1">
      <c r="A395" s="389"/>
      <c r="B395" s="419"/>
      <c r="C395" s="281"/>
      <c r="D395" s="390"/>
      <c r="E395" s="420">
        <v>4241</v>
      </c>
      <c r="F395" s="406">
        <f t="shared" si="99"/>
        <v>0</v>
      </c>
      <c r="G395" s="397"/>
      <c r="H395" s="398"/>
      <c r="I395" s="397"/>
      <c r="J395" s="398"/>
      <c r="K395" s="397"/>
      <c r="L395" s="397"/>
      <c r="M395" s="350"/>
    </row>
    <row r="396" spans="1:13" ht="19.5" customHeight="1" thickBot="1">
      <c r="A396" s="389"/>
      <c r="B396" s="419"/>
      <c r="C396" s="281"/>
      <c r="D396" s="390"/>
      <c r="E396" s="420">
        <v>4261</v>
      </c>
      <c r="F396" s="406">
        <f t="shared" si="99"/>
        <v>0</v>
      </c>
      <c r="G396" s="397"/>
      <c r="H396" s="398"/>
      <c r="I396" s="397"/>
      <c r="J396" s="398"/>
      <c r="K396" s="397"/>
      <c r="L396" s="397"/>
      <c r="M396" s="350"/>
    </row>
    <row r="397" spans="1:13" ht="19.5" customHeight="1" thickBot="1">
      <c r="A397" s="389"/>
      <c r="B397" s="419"/>
      <c r="C397" s="281"/>
      <c r="D397" s="390"/>
      <c r="E397" s="420">
        <v>4267</v>
      </c>
      <c r="F397" s="406">
        <f t="shared" si="99"/>
        <v>0</v>
      </c>
      <c r="G397" s="397"/>
      <c r="H397" s="398"/>
      <c r="I397" s="397"/>
      <c r="J397" s="398"/>
      <c r="K397" s="397"/>
      <c r="L397" s="397"/>
      <c r="M397" s="350"/>
    </row>
    <row r="398" spans="1:13" ht="19.5" customHeight="1" thickBot="1">
      <c r="A398" s="389"/>
      <c r="B398" s="419"/>
      <c r="C398" s="281"/>
      <c r="D398" s="390"/>
      <c r="E398" s="420">
        <v>4269</v>
      </c>
      <c r="F398" s="406">
        <f t="shared" si="99"/>
        <v>0</v>
      </c>
      <c r="G398" s="397"/>
      <c r="H398" s="398"/>
      <c r="I398" s="397"/>
      <c r="J398" s="398"/>
      <c r="K398" s="397"/>
      <c r="L398" s="397"/>
      <c r="M398" s="350"/>
    </row>
    <row r="399" spans="1:13" ht="18" customHeight="1" thickBot="1">
      <c r="A399" s="389">
        <v>2912</v>
      </c>
      <c r="B399" s="419" t="s">
        <v>5</v>
      </c>
      <c r="C399" s="281">
        <v>1</v>
      </c>
      <c r="D399" s="390">
        <v>2</v>
      </c>
      <c r="E399" s="386" t="s">
        <v>683</v>
      </c>
      <c r="F399" s="406"/>
      <c r="G399" s="397"/>
      <c r="H399" s="398">
        <f>H400+H401</f>
        <v>0</v>
      </c>
      <c r="I399" s="397">
        <f>I400+I401</f>
        <v>0</v>
      </c>
      <c r="J399" s="398">
        <f>J400+J401</f>
        <v>0</v>
      </c>
      <c r="K399" s="397">
        <f>K400+K401</f>
        <v>0</v>
      </c>
      <c r="L399" s="397">
        <f>L400+L401</f>
        <v>0</v>
      </c>
      <c r="M399" s="350"/>
    </row>
    <row r="400" spans="1:13" ht="18" customHeight="1" thickBot="1">
      <c r="A400" s="389"/>
      <c r="B400" s="419"/>
      <c r="C400" s="281"/>
      <c r="D400" s="390"/>
      <c r="E400" s="386"/>
      <c r="F400" s="406"/>
      <c r="G400" s="397"/>
      <c r="H400" s="398"/>
      <c r="I400" s="397"/>
      <c r="J400" s="398"/>
      <c r="K400" s="397"/>
      <c r="L400" s="397"/>
      <c r="M400" s="350"/>
    </row>
    <row r="401" spans="1:13" ht="18" customHeight="1" thickBot="1">
      <c r="A401" s="389"/>
      <c r="B401" s="419"/>
      <c r="C401" s="281"/>
      <c r="D401" s="390"/>
      <c r="E401" s="386"/>
      <c r="F401" s="406"/>
      <c r="G401" s="397"/>
      <c r="H401" s="398"/>
      <c r="I401" s="397"/>
      <c r="J401" s="398"/>
      <c r="K401" s="397"/>
      <c r="L401" s="397"/>
      <c r="M401" s="350"/>
    </row>
    <row r="402" spans="1:13" ht="16.5" customHeight="1">
      <c r="A402" s="389">
        <v>2920</v>
      </c>
      <c r="B402" s="419" t="s">
        <v>5</v>
      </c>
      <c r="C402" s="281">
        <v>2</v>
      </c>
      <c r="D402" s="390">
        <v>0</v>
      </c>
      <c r="E402" s="386" t="s">
        <v>684</v>
      </c>
      <c r="F402" s="387">
        <f aca="true" t="shared" si="100" ref="F402:L402">F404+F407</f>
        <v>0</v>
      </c>
      <c r="G402" s="387">
        <f t="shared" si="100"/>
        <v>0</v>
      </c>
      <c r="H402" s="387">
        <f t="shared" si="100"/>
        <v>0</v>
      </c>
      <c r="I402" s="387">
        <f t="shared" si="100"/>
        <v>0</v>
      </c>
      <c r="J402" s="387">
        <f t="shared" si="100"/>
        <v>0</v>
      </c>
      <c r="K402" s="387">
        <f t="shared" si="100"/>
        <v>0</v>
      </c>
      <c r="L402" s="387">
        <f t="shared" si="100"/>
        <v>0</v>
      </c>
      <c r="M402" s="350"/>
    </row>
    <row r="403" spans="1:13" s="392" customFormat="1" ht="10.5" customHeight="1">
      <c r="A403" s="389"/>
      <c r="B403" s="384"/>
      <c r="C403" s="281"/>
      <c r="D403" s="390"/>
      <c r="E403" s="386" t="s">
        <v>315</v>
      </c>
      <c r="F403" s="387"/>
      <c r="G403" s="387"/>
      <c r="H403" s="388"/>
      <c r="I403" s="387"/>
      <c r="J403" s="388"/>
      <c r="K403" s="387"/>
      <c r="L403" s="387"/>
      <c r="M403" s="350"/>
    </row>
    <row r="404" spans="1:13" ht="17.25" customHeight="1" thickBot="1">
      <c r="A404" s="389">
        <v>2921</v>
      </c>
      <c r="B404" s="419" t="s">
        <v>5</v>
      </c>
      <c r="C404" s="281">
        <v>2</v>
      </c>
      <c r="D404" s="390">
        <v>1</v>
      </c>
      <c r="E404" s="386" t="s">
        <v>685</v>
      </c>
      <c r="F404" s="406">
        <f aca="true" t="shared" si="101" ref="F404:F409">SUM(G404:H404)</f>
        <v>0</v>
      </c>
      <c r="G404" s="406">
        <f aca="true" t="shared" si="102" ref="G404:L404">G405+G406</f>
        <v>0</v>
      </c>
      <c r="H404" s="406">
        <f t="shared" si="102"/>
        <v>0</v>
      </c>
      <c r="I404" s="406">
        <f t="shared" si="102"/>
        <v>0</v>
      </c>
      <c r="J404" s="406">
        <f t="shared" si="102"/>
        <v>0</v>
      </c>
      <c r="K404" s="406">
        <f t="shared" si="102"/>
        <v>0</v>
      </c>
      <c r="L404" s="406">
        <f t="shared" si="102"/>
        <v>0</v>
      </c>
      <c r="M404" s="350"/>
    </row>
    <row r="405" spans="1:13" ht="17.25" customHeight="1" thickBot="1">
      <c r="A405" s="389"/>
      <c r="B405" s="419"/>
      <c r="C405" s="281"/>
      <c r="D405" s="390"/>
      <c r="E405" s="386">
        <v>4729</v>
      </c>
      <c r="F405" s="406">
        <f t="shared" si="101"/>
        <v>0</v>
      </c>
      <c r="G405" s="406"/>
      <c r="H405" s="407"/>
      <c r="I405" s="406"/>
      <c r="J405" s="407"/>
      <c r="K405" s="406"/>
      <c r="L405" s="406"/>
      <c r="M405" s="350"/>
    </row>
    <row r="406" spans="1:13" ht="17.25" customHeight="1" thickBot="1">
      <c r="A406" s="389"/>
      <c r="B406" s="419"/>
      <c r="C406" s="281"/>
      <c r="D406" s="390"/>
      <c r="E406" s="386"/>
      <c r="F406" s="406">
        <f t="shared" si="101"/>
        <v>0</v>
      </c>
      <c r="G406" s="406"/>
      <c r="H406" s="407"/>
      <c r="I406" s="406"/>
      <c r="J406" s="407"/>
      <c r="K406" s="406"/>
      <c r="L406" s="406"/>
      <c r="M406" s="350"/>
    </row>
    <row r="407" spans="1:13" ht="19.5" customHeight="1" thickBot="1">
      <c r="A407" s="389">
        <v>2922</v>
      </c>
      <c r="B407" s="419" t="s">
        <v>5</v>
      </c>
      <c r="C407" s="281">
        <v>2</v>
      </c>
      <c r="D407" s="390">
        <v>2</v>
      </c>
      <c r="E407" s="386" t="s">
        <v>686</v>
      </c>
      <c r="F407" s="406">
        <f t="shared" si="101"/>
        <v>0</v>
      </c>
      <c r="G407" s="397">
        <f aca="true" t="shared" si="103" ref="G407:L407">G408+G409</f>
        <v>0</v>
      </c>
      <c r="H407" s="398">
        <f t="shared" si="103"/>
        <v>0</v>
      </c>
      <c r="I407" s="397">
        <f t="shared" si="103"/>
        <v>0</v>
      </c>
      <c r="J407" s="398">
        <f t="shared" si="103"/>
        <v>0</v>
      </c>
      <c r="K407" s="397">
        <f t="shared" si="103"/>
        <v>0</v>
      </c>
      <c r="L407" s="397">
        <f t="shared" si="103"/>
        <v>0</v>
      </c>
      <c r="M407" s="350"/>
    </row>
    <row r="408" spans="1:13" ht="19.5" customHeight="1" thickBot="1">
      <c r="A408" s="389"/>
      <c r="B408" s="419"/>
      <c r="C408" s="281"/>
      <c r="D408" s="390"/>
      <c r="E408" s="386"/>
      <c r="F408" s="406">
        <f t="shared" si="101"/>
        <v>0</v>
      </c>
      <c r="G408" s="387"/>
      <c r="H408" s="388"/>
      <c r="I408" s="387"/>
      <c r="J408" s="388"/>
      <c r="K408" s="387"/>
      <c r="L408" s="387"/>
      <c r="M408" s="350"/>
    </row>
    <row r="409" spans="1:13" ht="19.5" customHeight="1" thickBot="1">
      <c r="A409" s="389"/>
      <c r="B409" s="419"/>
      <c r="C409" s="281"/>
      <c r="D409" s="390"/>
      <c r="E409" s="386"/>
      <c r="F409" s="406">
        <f t="shared" si="101"/>
        <v>0</v>
      </c>
      <c r="G409" s="387"/>
      <c r="H409" s="388"/>
      <c r="I409" s="387"/>
      <c r="J409" s="388"/>
      <c r="K409" s="387"/>
      <c r="L409" s="387"/>
      <c r="M409" s="350"/>
    </row>
    <row r="410" spans="1:13" ht="36.75" customHeight="1">
      <c r="A410" s="389">
        <v>2930</v>
      </c>
      <c r="B410" s="419" t="s">
        <v>5</v>
      </c>
      <c r="C410" s="281">
        <v>3</v>
      </c>
      <c r="D410" s="390">
        <v>0</v>
      </c>
      <c r="E410" s="386" t="s">
        <v>687</v>
      </c>
      <c r="F410" s="387">
        <f aca="true" t="shared" si="104" ref="F410:L410">SUM(F412:F413)</f>
        <v>0</v>
      </c>
      <c r="G410" s="387">
        <f t="shared" si="104"/>
        <v>0</v>
      </c>
      <c r="H410" s="388">
        <f t="shared" si="104"/>
        <v>0</v>
      </c>
      <c r="I410" s="387">
        <f t="shared" si="104"/>
        <v>0</v>
      </c>
      <c r="J410" s="388">
        <f t="shared" si="104"/>
        <v>0</v>
      </c>
      <c r="K410" s="387">
        <f t="shared" si="104"/>
        <v>0</v>
      </c>
      <c r="L410" s="387">
        <f t="shared" si="104"/>
        <v>0</v>
      </c>
      <c r="M410" s="350"/>
    </row>
    <row r="411" spans="1:13" s="392" customFormat="1" ht="10.5" customHeight="1">
      <c r="A411" s="389"/>
      <c r="B411" s="384"/>
      <c r="C411" s="281"/>
      <c r="D411" s="390"/>
      <c r="E411" s="386" t="s">
        <v>315</v>
      </c>
      <c r="F411" s="387"/>
      <c r="G411" s="387"/>
      <c r="H411" s="388"/>
      <c r="I411" s="387"/>
      <c r="J411" s="388"/>
      <c r="K411" s="387"/>
      <c r="L411" s="387"/>
      <c r="M411" s="350"/>
    </row>
    <row r="412" spans="1:13" ht="25.5" customHeight="1" thickBot="1">
      <c r="A412" s="389">
        <v>2931</v>
      </c>
      <c r="B412" s="419" t="s">
        <v>5</v>
      </c>
      <c r="C412" s="281">
        <v>3</v>
      </c>
      <c r="D412" s="390">
        <v>1</v>
      </c>
      <c r="E412" s="386" t="s">
        <v>688</v>
      </c>
      <c r="F412" s="406">
        <f>SUM(G412:H412)</f>
        <v>0</v>
      </c>
      <c r="G412" s="406"/>
      <c r="H412" s="407"/>
      <c r="I412" s="406"/>
      <c r="J412" s="407"/>
      <c r="K412" s="406"/>
      <c r="L412" s="406"/>
      <c r="M412" s="350"/>
    </row>
    <row r="413" spans="1:13" ht="18.75" customHeight="1" thickBot="1">
      <c r="A413" s="389">
        <v>2932</v>
      </c>
      <c r="B413" s="419" t="s">
        <v>5</v>
      </c>
      <c r="C413" s="281">
        <v>3</v>
      </c>
      <c r="D413" s="390">
        <v>2</v>
      </c>
      <c r="E413" s="386" t="s">
        <v>689</v>
      </c>
      <c r="F413" s="406">
        <f>SUM(G413:H413)</f>
        <v>0</v>
      </c>
      <c r="G413" s="397">
        <f aca="true" t="shared" si="105" ref="G413:L413">G414+G415</f>
        <v>0</v>
      </c>
      <c r="H413" s="398">
        <f t="shared" si="105"/>
        <v>0</v>
      </c>
      <c r="I413" s="397">
        <f t="shared" si="105"/>
        <v>0</v>
      </c>
      <c r="J413" s="398">
        <f t="shared" si="105"/>
        <v>0</v>
      </c>
      <c r="K413" s="397">
        <f t="shared" si="105"/>
        <v>0</v>
      </c>
      <c r="L413" s="397">
        <f t="shared" si="105"/>
        <v>0</v>
      </c>
      <c r="M413" s="350"/>
    </row>
    <row r="414" spans="1:13" ht="13.5" thickBot="1">
      <c r="A414" s="389"/>
      <c r="B414" s="419"/>
      <c r="C414" s="281"/>
      <c r="D414" s="390"/>
      <c r="E414" s="420">
        <v>4729</v>
      </c>
      <c r="F414" s="406">
        <f>SUM(G414:H414)</f>
        <v>0</v>
      </c>
      <c r="G414" s="387"/>
      <c r="H414" s="388"/>
      <c r="I414" s="387"/>
      <c r="J414" s="388"/>
      <c r="K414" s="387"/>
      <c r="L414" s="387"/>
      <c r="M414" s="350"/>
    </row>
    <row r="415" spans="1:13" ht="13.5" thickBot="1">
      <c r="A415" s="389"/>
      <c r="B415" s="419"/>
      <c r="C415" s="281"/>
      <c r="D415" s="390"/>
      <c r="E415" s="386"/>
      <c r="F415" s="406">
        <f>SUM(G415:H415)</f>
        <v>0</v>
      </c>
      <c r="G415" s="387"/>
      <c r="H415" s="388"/>
      <c r="I415" s="387"/>
      <c r="J415" s="388"/>
      <c r="K415" s="387"/>
      <c r="L415" s="387"/>
      <c r="M415" s="350"/>
    </row>
    <row r="416" spans="1:13" ht="16.5" customHeight="1">
      <c r="A416" s="389">
        <v>2940</v>
      </c>
      <c r="B416" s="419" t="s">
        <v>5</v>
      </c>
      <c r="C416" s="281">
        <v>4</v>
      </c>
      <c r="D416" s="390">
        <v>0</v>
      </c>
      <c r="E416" s="386" t="s">
        <v>690</v>
      </c>
      <c r="F416" s="387">
        <f aca="true" t="shared" si="106" ref="F416:L416">F418</f>
        <v>0</v>
      </c>
      <c r="G416" s="387">
        <f t="shared" si="106"/>
        <v>0</v>
      </c>
      <c r="H416" s="387">
        <f t="shared" si="106"/>
        <v>0</v>
      </c>
      <c r="I416" s="387">
        <f t="shared" si="106"/>
        <v>0</v>
      </c>
      <c r="J416" s="387">
        <f t="shared" si="106"/>
        <v>0</v>
      </c>
      <c r="K416" s="387">
        <f t="shared" si="106"/>
        <v>0</v>
      </c>
      <c r="L416" s="387">
        <f t="shared" si="106"/>
        <v>0</v>
      </c>
      <c r="M416" s="350"/>
    </row>
    <row r="417" spans="1:13" s="392" customFormat="1" ht="12.75" customHeight="1">
      <c r="A417" s="389"/>
      <c r="B417" s="384"/>
      <c r="C417" s="281"/>
      <c r="D417" s="390"/>
      <c r="E417" s="386" t="s">
        <v>315</v>
      </c>
      <c r="F417" s="387"/>
      <c r="G417" s="387"/>
      <c r="H417" s="388"/>
      <c r="I417" s="387"/>
      <c r="J417" s="388"/>
      <c r="K417" s="387"/>
      <c r="L417" s="387"/>
      <c r="M417" s="350"/>
    </row>
    <row r="418" spans="1:13" ht="24" customHeight="1" thickBot="1">
      <c r="A418" s="389">
        <v>2941</v>
      </c>
      <c r="B418" s="419" t="s">
        <v>5</v>
      </c>
      <c r="C418" s="281">
        <v>4</v>
      </c>
      <c r="D418" s="390">
        <v>1</v>
      </c>
      <c r="E418" s="386" t="s">
        <v>691</v>
      </c>
      <c r="F418" s="406">
        <f>SUM(G418:H418)</f>
        <v>0</v>
      </c>
      <c r="G418" s="406">
        <f aca="true" t="shared" si="107" ref="G418:L418">G419+G420</f>
        <v>0</v>
      </c>
      <c r="H418" s="406">
        <f t="shared" si="107"/>
        <v>0</v>
      </c>
      <c r="I418" s="406">
        <f t="shared" si="107"/>
        <v>0</v>
      </c>
      <c r="J418" s="406">
        <f t="shared" si="107"/>
        <v>0</v>
      </c>
      <c r="K418" s="406">
        <f t="shared" si="107"/>
        <v>0</v>
      </c>
      <c r="L418" s="406">
        <f t="shared" si="107"/>
        <v>0</v>
      </c>
      <c r="M418" s="350"/>
    </row>
    <row r="419" spans="1:13" ht="18.75" customHeight="1" thickBot="1">
      <c r="A419" s="389"/>
      <c r="B419" s="419"/>
      <c r="C419" s="281"/>
      <c r="D419" s="390"/>
      <c r="E419" s="420">
        <v>4729</v>
      </c>
      <c r="F419" s="406">
        <f>SUM(G419:H419)</f>
        <v>0</v>
      </c>
      <c r="G419" s="406"/>
      <c r="H419" s="406"/>
      <c r="I419" s="406"/>
      <c r="J419" s="406"/>
      <c r="K419" s="406"/>
      <c r="L419" s="406"/>
      <c r="M419" s="350"/>
    </row>
    <row r="420" spans="1:13" ht="18.75" customHeight="1" thickBot="1">
      <c r="A420" s="389"/>
      <c r="B420" s="419"/>
      <c r="C420" s="281"/>
      <c r="D420" s="390"/>
      <c r="E420" s="386"/>
      <c r="F420" s="406">
        <f>SUM(G420:H420)</f>
        <v>0</v>
      </c>
      <c r="G420" s="406"/>
      <c r="H420" s="406"/>
      <c r="I420" s="406"/>
      <c r="J420" s="406"/>
      <c r="K420" s="406"/>
      <c r="L420" s="406"/>
      <c r="M420" s="350"/>
    </row>
    <row r="421" spans="1:13" ht="24" customHeight="1" thickBot="1">
      <c r="A421" s="389">
        <v>2942</v>
      </c>
      <c r="B421" s="419" t="s">
        <v>5</v>
      </c>
      <c r="C421" s="281">
        <v>4</v>
      </c>
      <c r="D421" s="390">
        <v>2</v>
      </c>
      <c r="E421" s="386" t="s">
        <v>692</v>
      </c>
      <c r="F421" s="406">
        <f>SUM(G421:H421)</f>
        <v>0</v>
      </c>
      <c r="G421" s="406"/>
      <c r="H421" s="407"/>
      <c r="I421" s="406"/>
      <c r="J421" s="407"/>
      <c r="K421" s="406"/>
      <c r="L421" s="406"/>
      <c r="M421" s="350"/>
    </row>
    <row r="422" spans="1:13" ht="27.75" customHeight="1">
      <c r="A422" s="389">
        <v>2950</v>
      </c>
      <c r="B422" s="419" t="s">
        <v>5</v>
      </c>
      <c r="C422" s="281">
        <v>5</v>
      </c>
      <c r="D422" s="390">
        <v>0</v>
      </c>
      <c r="E422" s="386" t="s">
        <v>693</v>
      </c>
      <c r="F422" s="387">
        <f>SUM(F424,F439)</f>
        <v>207974.1</v>
      </c>
      <c r="G422" s="387">
        <f aca="true" t="shared" si="108" ref="G422:L422">G424</f>
        <v>207974.1</v>
      </c>
      <c r="H422" s="387">
        <f t="shared" si="108"/>
        <v>0</v>
      </c>
      <c r="I422" s="387">
        <f t="shared" si="108"/>
        <v>0</v>
      </c>
      <c r="J422" s="387">
        <f t="shared" si="108"/>
        <v>0</v>
      </c>
      <c r="K422" s="387">
        <f t="shared" si="108"/>
        <v>0</v>
      </c>
      <c r="L422" s="387">
        <f t="shared" si="108"/>
        <v>0</v>
      </c>
      <c r="M422" s="350"/>
    </row>
    <row r="423" spans="1:13" s="392" customFormat="1" ht="10.5" customHeight="1">
      <c r="A423" s="389"/>
      <c r="B423" s="384"/>
      <c r="C423" s="281"/>
      <c r="D423" s="390"/>
      <c r="E423" s="386" t="s">
        <v>315</v>
      </c>
      <c r="F423" s="387"/>
      <c r="G423" s="387"/>
      <c r="H423" s="388"/>
      <c r="I423" s="387"/>
      <c r="J423" s="388"/>
      <c r="K423" s="387"/>
      <c r="L423" s="387"/>
      <c r="M423" s="350"/>
    </row>
    <row r="424" spans="1:13" ht="13.5" thickBot="1">
      <c r="A424" s="389">
        <v>2951</v>
      </c>
      <c r="B424" s="419" t="s">
        <v>5</v>
      </c>
      <c r="C424" s="281">
        <v>5</v>
      </c>
      <c r="D424" s="390">
        <v>1</v>
      </c>
      <c r="E424" s="386" t="s">
        <v>694</v>
      </c>
      <c r="F424" s="406">
        <f>SUM(G424:H424)</f>
        <v>207974.1</v>
      </c>
      <c r="G424" s="406">
        <f>G425+G426+G427+G428+G429+G430+G431+G432+G433+G434+G435+G438</f>
        <v>207974.1</v>
      </c>
      <c r="H424" s="406">
        <f>H425+H426+H427+H428+H429+H430+H431+H432+H433+H434+H435+H436+H437+H438</f>
        <v>0</v>
      </c>
      <c r="I424" s="406">
        <f>I425+I426+I427+I428+I429+I430+I431+I432+I433+I434+I435+I436+I437+I438</f>
        <v>0</v>
      </c>
      <c r="J424" s="406">
        <f>J425+J426+J427+J428+J429+J430+J431+J432+J433+J434+J435+J436+J437+J438</f>
        <v>0</v>
      </c>
      <c r="K424" s="406">
        <f>K425+K426+K427+K428+K429+K430+K431+K432+K433+K434+K435+K436+K437+K438</f>
        <v>0</v>
      </c>
      <c r="L424" s="406">
        <f>L425+L426+L427+L428+L429+L430+L431+L432+L433+L434+L435+L436+L437+L438</f>
        <v>0</v>
      </c>
      <c r="M424" s="350"/>
    </row>
    <row r="425" spans="1:13" ht="13.5" thickBot="1">
      <c r="A425" s="389"/>
      <c r="B425" s="419"/>
      <c r="C425" s="281"/>
      <c r="D425" s="390"/>
      <c r="E425" s="386" t="s">
        <v>781</v>
      </c>
      <c r="F425" s="406">
        <f aca="true" t="shared" si="109" ref="F425:F438">SUM(G425:H425)</f>
        <v>44975</v>
      </c>
      <c r="G425" s="406">
        <v>44975</v>
      </c>
      <c r="H425" s="407">
        <v>0</v>
      </c>
      <c r="I425" s="406"/>
      <c r="J425" s="407"/>
      <c r="K425" s="406"/>
      <c r="L425" s="406"/>
      <c r="M425" s="350"/>
    </row>
    <row r="426" spans="1:13" ht="13.5" thickBot="1">
      <c r="A426" s="389"/>
      <c r="B426" s="419"/>
      <c r="C426" s="281"/>
      <c r="D426" s="390"/>
      <c r="E426" s="386" t="s">
        <v>782</v>
      </c>
      <c r="F426" s="406">
        <f t="shared" si="109"/>
        <v>16333</v>
      </c>
      <c r="G426" s="406">
        <v>16333</v>
      </c>
      <c r="H426" s="407"/>
      <c r="I426" s="406"/>
      <c r="J426" s="407"/>
      <c r="K426" s="406"/>
      <c r="L426" s="406"/>
      <c r="M426" s="350"/>
    </row>
    <row r="427" spans="1:13" ht="26.25" thickBot="1">
      <c r="A427" s="389"/>
      <c r="B427" s="419"/>
      <c r="C427" s="281"/>
      <c r="D427" s="390"/>
      <c r="E427" s="386" t="s">
        <v>783</v>
      </c>
      <c r="F427" s="406">
        <f t="shared" si="109"/>
        <v>25123</v>
      </c>
      <c r="G427" s="406">
        <v>25123</v>
      </c>
      <c r="H427" s="407"/>
      <c r="I427" s="406"/>
      <c r="J427" s="407"/>
      <c r="K427" s="406"/>
      <c r="L427" s="406"/>
      <c r="M427" s="350"/>
    </row>
    <row r="428" spans="1:13" ht="13.5" thickBot="1">
      <c r="A428" s="389"/>
      <c r="B428" s="419"/>
      <c r="C428" s="281"/>
      <c r="D428" s="390"/>
      <c r="E428" s="386" t="s">
        <v>784</v>
      </c>
      <c r="F428" s="406">
        <f t="shared" si="109"/>
        <v>22210</v>
      </c>
      <c r="G428" s="406">
        <v>22210</v>
      </c>
      <c r="H428" s="407"/>
      <c r="I428" s="406"/>
      <c r="J428" s="407"/>
      <c r="K428" s="406"/>
      <c r="L428" s="406"/>
      <c r="M428" s="350"/>
    </row>
    <row r="429" spans="1:13" ht="13.5" thickBot="1">
      <c r="A429" s="389"/>
      <c r="B429" s="419"/>
      <c r="C429" s="281"/>
      <c r="D429" s="390"/>
      <c r="E429" s="386" t="s">
        <v>785</v>
      </c>
      <c r="F429" s="406">
        <f t="shared" si="109"/>
        <v>27060</v>
      </c>
      <c r="G429" s="406">
        <v>27060</v>
      </c>
      <c r="H429" s="407"/>
      <c r="I429" s="406"/>
      <c r="J429" s="407"/>
      <c r="K429" s="406"/>
      <c r="L429" s="406"/>
      <c r="M429" s="350"/>
    </row>
    <row r="430" spans="1:13" ht="13.5" thickBot="1">
      <c r="A430" s="389"/>
      <c r="B430" s="419"/>
      <c r="C430" s="281"/>
      <c r="D430" s="390"/>
      <c r="E430" s="386" t="s">
        <v>786</v>
      </c>
      <c r="F430" s="406">
        <f t="shared" si="109"/>
        <v>17110</v>
      </c>
      <c r="G430" s="406">
        <v>17110</v>
      </c>
      <c r="H430" s="407"/>
      <c r="I430" s="406"/>
      <c r="J430" s="407"/>
      <c r="K430" s="406"/>
      <c r="L430" s="406"/>
      <c r="M430" s="350"/>
    </row>
    <row r="431" spans="1:13" ht="13.5" thickBot="1">
      <c r="A431" s="389"/>
      <c r="B431" s="419"/>
      <c r="C431" s="281"/>
      <c r="D431" s="390"/>
      <c r="E431" s="386" t="s">
        <v>780</v>
      </c>
      <c r="F431" s="406">
        <f t="shared" si="109"/>
        <v>55163.1</v>
      </c>
      <c r="G431" s="406">
        <v>55163.1</v>
      </c>
      <c r="H431" s="407">
        <v>0</v>
      </c>
      <c r="I431" s="406"/>
      <c r="J431" s="407"/>
      <c r="K431" s="406"/>
      <c r="L431" s="406"/>
      <c r="M431" s="350"/>
    </row>
    <row r="432" spans="1:13" ht="13.5" thickBot="1">
      <c r="A432" s="389"/>
      <c r="B432" s="419"/>
      <c r="C432" s="281"/>
      <c r="D432" s="390"/>
      <c r="E432" s="386">
        <v>4212</v>
      </c>
      <c r="F432" s="406">
        <f t="shared" si="109"/>
        <v>0</v>
      </c>
      <c r="G432" s="406"/>
      <c r="H432" s="407"/>
      <c r="I432" s="406"/>
      <c r="J432" s="407"/>
      <c r="K432" s="406"/>
      <c r="L432" s="406"/>
      <c r="M432" s="350"/>
    </row>
    <row r="433" spans="1:13" ht="13.5" thickBot="1">
      <c r="A433" s="389"/>
      <c r="B433" s="419"/>
      <c r="C433" s="281"/>
      <c r="D433" s="390"/>
      <c r="E433" s="386">
        <v>4261</v>
      </c>
      <c r="F433" s="406">
        <f t="shared" si="109"/>
        <v>0</v>
      </c>
      <c r="G433" s="406"/>
      <c r="H433" s="407"/>
      <c r="I433" s="406"/>
      <c r="J433" s="407"/>
      <c r="K433" s="406"/>
      <c r="L433" s="406"/>
      <c r="M433" s="350"/>
    </row>
    <row r="434" spans="1:13" ht="13.5" thickBot="1">
      <c r="A434" s="389"/>
      <c r="B434" s="419"/>
      <c r="C434" s="281"/>
      <c r="D434" s="390"/>
      <c r="E434" s="386">
        <v>4267</v>
      </c>
      <c r="F434" s="406">
        <f t="shared" si="109"/>
        <v>0</v>
      </c>
      <c r="G434" s="406"/>
      <c r="H434" s="407"/>
      <c r="I434" s="406"/>
      <c r="J434" s="407"/>
      <c r="K434" s="406"/>
      <c r="L434" s="406"/>
      <c r="M434" s="350"/>
    </row>
    <row r="435" spans="1:13" ht="13.5" thickBot="1">
      <c r="A435" s="389"/>
      <c r="B435" s="419"/>
      <c r="C435" s="281"/>
      <c r="D435" s="390"/>
      <c r="E435" s="386">
        <v>4511</v>
      </c>
      <c r="F435" s="406">
        <f t="shared" si="109"/>
        <v>0</v>
      </c>
      <c r="G435" s="406"/>
      <c r="H435" s="407"/>
      <c r="I435" s="406"/>
      <c r="J435" s="407"/>
      <c r="K435" s="406"/>
      <c r="L435" s="406"/>
      <c r="M435" s="350"/>
    </row>
    <row r="436" spans="1:13" ht="13.5" thickBot="1">
      <c r="A436" s="389"/>
      <c r="B436" s="419"/>
      <c r="C436" s="281"/>
      <c r="D436" s="390"/>
      <c r="E436" s="386">
        <v>5113</v>
      </c>
      <c r="F436" s="406">
        <f t="shared" si="109"/>
        <v>0</v>
      </c>
      <c r="G436" s="397"/>
      <c r="H436" s="398"/>
      <c r="I436" s="397"/>
      <c r="J436" s="398"/>
      <c r="K436" s="397"/>
      <c r="L436" s="397"/>
      <c r="M436" s="350"/>
    </row>
    <row r="437" spans="1:13" ht="13.5" thickBot="1">
      <c r="A437" s="389"/>
      <c r="B437" s="419"/>
      <c r="C437" s="281"/>
      <c r="D437" s="390"/>
      <c r="E437" s="386">
        <v>5122</v>
      </c>
      <c r="F437" s="430">
        <f t="shared" si="109"/>
        <v>0</v>
      </c>
      <c r="G437" s="406"/>
      <c r="H437" s="407"/>
      <c r="I437" s="406"/>
      <c r="J437" s="407"/>
      <c r="K437" s="406"/>
      <c r="L437" s="406"/>
      <c r="M437" s="350"/>
    </row>
    <row r="438" spans="1:13" ht="13.5" thickBot="1">
      <c r="A438" s="389"/>
      <c r="B438" s="419"/>
      <c r="C438" s="281"/>
      <c r="D438" s="390"/>
      <c r="E438" s="386"/>
      <c r="F438" s="406">
        <f t="shared" si="109"/>
        <v>0</v>
      </c>
      <c r="G438" s="406"/>
      <c r="H438" s="407"/>
      <c r="I438" s="406"/>
      <c r="J438" s="407"/>
      <c r="K438" s="406"/>
      <c r="L438" s="406"/>
      <c r="M438" s="350"/>
    </row>
    <row r="439" spans="1:13" ht="16.5" customHeight="1" thickBot="1">
      <c r="A439" s="389">
        <v>2952</v>
      </c>
      <c r="B439" s="419" t="s">
        <v>5</v>
      </c>
      <c r="C439" s="281">
        <v>5</v>
      </c>
      <c r="D439" s="390">
        <v>2</v>
      </c>
      <c r="E439" s="386" t="s">
        <v>695</v>
      </c>
      <c r="F439" s="406">
        <f>SUM(G439:H439)</f>
        <v>0</v>
      </c>
      <c r="G439" s="406"/>
      <c r="H439" s="407"/>
      <c r="I439" s="406"/>
      <c r="J439" s="407"/>
      <c r="K439" s="406"/>
      <c r="L439" s="406"/>
      <c r="M439" s="350"/>
    </row>
    <row r="440" spans="1:13" ht="26.25" customHeight="1">
      <c r="A440" s="389">
        <v>2960</v>
      </c>
      <c r="B440" s="419" t="s">
        <v>5</v>
      </c>
      <c r="C440" s="281">
        <v>6</v>
      </c>
      <c r="D440" s="390">
        <v>0</v>
      </c>
      <c r="E440" s="386" t="s">
        <v>696</v>
      </c>
      <c r="F440" s="387">
        <f aca="true" t="shared" si="110" ref="F440:L440">SUM(F442)</f>
        <v>0</v>
      </c>
      <c r="G440" s="387">
        <f t="shared" si="110"/>
        <v>0</v>
      </c>
      <c r="H440" s="388">
        <f t="shared" si="110"/>
        <v>0</v>
      </c>
      <c r="I440" s="387">
        <f t="shared" si="110"/>
        <v>0</v>
      </c>
      <c r="J440" s="388">
        <f t="shared" si="110"/>
        <v>0</v>
      </c>
      <c r="K440" s="387">
        <f t="shared" si="110"/>
        <v>0</v>
      </c>
      <c r="L440" s="387">
        <f t="shared" si="110"/>
        <v>0</v>
      </c>
      <c r="M440" s="350"/>
    </row>
    <row r="441" spans="1:13" s="392" customFormat="1" ht="14.25" customHeight="1">
      <c r="A441" s="389"/>
      <c r="B441" s="384"/>
      <c r="C441" s="281"/>
      <c r="D441" s="390"/>
      <c r="E441" s="386" t="s">
        <v>315</v>
      </c>
      <c r="F441" s="387"/>
      <c r="G441" s="387"/>
      <c r="H441" s="388"/>
      <c r="I441" s="387"/>
      <c r="J441" s="388"/>
      <c r="K441" s="387"/>
      <c r="L441" s="387"/>
      <c r="M441" s="350"/>
    </row>
    <row r="442" spans="1:13" ht="24" customHeight="1" thickBot="1">
      <c r="A442" s="166">
        <v>2961</v>
      </c>
      <c r="B442" s="281" t="s">
        <v>5</v>
      </c>
      <c r="C442" s="281">
        <v>6</v>
      </c>
      <c r="D442" s="281">
        <v>1</v>
      </c>
      <c r="E442" s="402" t="s">
        <v>696</v>
      </c>
      <c r="F442" s="406">
        <f>SUM(G442:H442)</f>
        <v>0</v>
      </c>
      <c r="G442" s="406">
        <f aca="true" t="shared" si="111" ref="G442:L442">G443</f>
        <v>0</v>
      </c>
      <c r="H442" s="406">
        <f t="shared" si="111"/>
        <v>0</v>
      </c>
      <c r="I442" s="406">
        <f t="shared" si="111"/>
        <v>0</v>
      </c>
      <c r="J442" s="406">
        <f t="shared" si="111"/>
        <v>0</v>
      </c>
      <c r="K442" s="406">
        <f t="shared" si="111"/>
        <v>0</v>
      </c>
      <c r="L442" s="406">
        <f t="shared" si="111"/>
        <v>0</v>
      </c>
      <c r="M442" s="350"/>
    </row>
    <row r="443" spans="1:13" ht="24" customHeight="1" thickBot="1">
      <c r="A443" s="166"/>
      <c r="B443" s="281"/>
      <c r="C443" s="281"/>
      <c r="D443" s="281"/>
      <c r="E443" s="402">
        <v>4239</v>
      </c>
      <c r="F443" s="406">
        <f>SUM(G443:H443)</f>
        <v>0</v>
      </c>
      <c r="G443" s="397"/>
      <c r="H443" s="398"/>
      <c r="I443" s="397"/>
      <c r="J443" s="398"/>
      <c r="K443" s="397"/>
      <c r="L443" s="397"/>
      <c r="M443" s="350"/>
    </row>
    <row r="444" spans="1:13" ht="24" customHeight="1">
      <c r="A444" s="166"/>
      <c r="B444" s="281"/>
      <c r="C444" s="281"/>
      <c r="D444" s="281"/>
      <c r="E444" s="402"/>
      <c r="F444" s="397"/>
      <c r="G444" s="397"/>
      <c r="H444" s="398"/>
      <c r="I444" s="397"/>
      <c r="J444" s="398"/>
      <c r="K444" s="397"/>
      <c r="L444" s="397"/>
      <c r="M444" s="350"/>
    </row>
    <row r="445" spans="1:13" ht="26.25" customHeight="1">
      <c r="A445" s="166">
        <v>2970</v>
      </c>
      <c r="B445" s="281" t="s">
        <v>5</v>
      </c>
      <c r="C445" s="281">
        <v>7</v>
      </c>
      <c r="D445" s="281">
        <v>0</v>
      </c>
      <c r="E445" s="402" t="s">
        <v>697</v>
      </c>
      <c r="F445" s="387">
        <f aca="true" t="shared" si="112" ref="F445:L445">SUM(F447)</f>
        <v>0</v>
      </c>
      <c r="G445" s="387">
        <f t="shared" si="112"/>
        <v>0</v>
      </c>
      <c r="H445" s="388">
        <f t="shared" si="112"/>
        <v>0</v>
      </c>
      <c r="I445" s="387">
        <f t="shared" si="112"/>
        <v>0</v>
      </c>
      <c r="J445" s="388">
        <f t="shared" si="112"/>
        <v>0</v>
      </c>
      <c r="K445" s="387">
        <f t="shared" si="112"/>
        <v>0</v>
      </c>
      <c r="L445" s="387">
        <f t="shared" si="112"/>
        <v>0</v>
      </c>
      <c r="M445" s="350"/>
    </row>
    <row r="446" spans="1:13" s="392" customFormat="1" ht="10.5" customHeight="1">
      <c r="A446" s="166"/>
      <c r="B446" s="281"/>
      <c r="C446" s="281"/>
      <c r="D446" s="281"/>
      <c r="E446" s="402" t="s">
        <v>315</v>
      </c>
      <c r="F446" s="387"/>
      <c r="G446" s="387"/>
      <c r="H446" s="388"/>
      <c r="I446" s="387"/>
      <c r="J446" s="388"/>
      <c r="K446" s="387"/>
      <c r="L446" s="387"/>
      <c r="M446" s="350"/>
    </row>
    <row r="447" spans="1:13" ht="32.25" customHeight="1" thickBot="1">
      <c r="A447" s="166">
        <v>2971</v>
      </c>
      <c r="B447" s="281" t="s">
        <v>5</v>
      </c>
      <c r="C447" s="281">
        <v>7</v>
      </c>
      <c r="D447" s="281">
        <v>1</v>
      </c>
      <c r="E447" s="402" t="s">
        <v>697</v>
      </c>
      <c r="F447" s="406">
        <f>SUM(G447:H447)</f>
        <v>0</v>
      </c>
      <c r="G447" s="406"/>
      <c r="H447" s="407"/>
      <c r="I447" s="406"/>
      <c r="J447" s="407"/>
      <c r="K447" s="406"/>
      <c r="L447" s="406"/>
      <c r="M447" s="350"/>
    </row>
    <row r="448" spans="1:13" ht="27.75" customHeight="1">
      <c r="A448" s="166">
        <v>2980</v>
      </c>
      <c r="B448" s="281" t="s">
        <v>5</v>
      </c>
      <c r="C448" s="281">
        <v>8</v>
      </c>
      <c r="D448" s="281">
        <v>0</v>
      </c>
      <c r="E448" s="402" t="s">
        <v>698</v>
      </c>
      <c r="F448" s="387">
        <f aca="true" t="shared" si="113" ref="F448:L448">SUM(F450)</f>
        <v>25805</v>
      </c>
      <c r="G448" s="387">
        <f t="shared" si="113"/>
        <v>25805</v>
      </c>
      <c r="H448" s="388">
        <f t="shared" si="113"/>
        <v>0</v>
      </c>
      <c r="I448" s="387">
        <f t="shared" si="113"/>
        <v>0</v>
      </c>
      <c r="J448" s="388">
        <f t="shared" si="113"/>
        <v>0</v>
      </c>
      <c r="K448" s="387">
        <f t="shared" si="113"/>
        <v>0</v>
      </c>
      <c r="L448" s="387">
        <f t="shared" si="113"/>
        <v>0</v>
      </c>
      <c r="M448" s="350"/>
    </row>
    <row r="449" spans="1:13" s="392" customFormat="1" ht="10.5" customHeight="1">
      <c r="A449" s="166"/>
      <c r="B449" s="281"/>
      <c r="C449" s="281"/>
      <c r="D449" s="281"/>
      <c r="E449" s="402" t="s">
        <v>315</v>
      </c>
      <c r="F449" s="387"/>
      <c r="G449" s="387"/>
      <c r="H449" s="388"/>
      <c r="I449" s="387"/>
      <c r="J449" s="388"/>
      <c r="K449" s="387"/>
      <c r="L449" s="387"/>
      <c r="M449" s="350"/>
    </row>
    <row r="450" spans="1:13" ht="23.25" customHeight="1" thickBot="1">
      <c r="A450" s="166">
        <v>2981</v>
      </c>
      <c r="B450" s="281" t="s">
        <v>5</v>
      </c>
      <c r="C450" s="281">
        <v>8</v>
      </c>
      <c r="D450" s="281">
        <v>1</v>
      </c>
      <c r="E450" s="402" t="s">
        <v>698</v>
      </c>
      <c r="F450" s="406">
        <f>F451+F452+F453</f>
        <v>25805</v>
      </c>
      <c r="G450" s="406">
        <f>G451+G452+G453</f>
        <v>25805</v>
      </c>
      <c r="H450" s="406">
        <f>H453</f>
        <v>0</v>
      </c>
      <c r="I450" s="406">
        <f>I453</f>
        <v>0</v>
      </c>
      <c r="J450" s="406">
        <f>J453</f>
        <v>0</v>
      </c>
      <c r="K450" s="406">
        <f>K453</f>
        <v>0</v>
      </c>
      <c r="L450" s="406">
        <f>L453</f>
        <v>0</v>
      </c>
      <c r="M450" s="350"/>
    </row>
    <row r="451" spans="1:13" ht="23.25" customHeight="1" thickBot="1">
      <c r="A451" s="166"/>
      <c r="B451" s="281"/>
      <c r="C451" s="281"/>
      <c r="D451" s="281"/>
      <c r="E451" s="402"/>
      <c r="F451" s="406">
        <f>SUM(G451:H451)</f>
        <v>1950</v>
      </c>
      <c r="G451" s="397">
        <v>1950</v>
      </c>
      <c r="H451" s="398"/>
      <c r="I451" s="397"/>
      <c r="J451" s="398"/>
      <c r="K451" s="397"/>
      <c r="L451" s="397"/>
      <c r="M451" s="350"/>
    </row>
    <row r="452" spans="1:13" ht="23.25" customHeight="1" thickBot="1">
      <c r="A452" s="166"/>
      <c r="B452" s="281"/>
      <c r="C452" s="281"/>
      <c r="D452" s="281"/>
      <c r="E452" s="402"/>
      <c r="F452" s="406">
        <f>SUM(G452:H452)</f>
        <v>22325</v>
      </c>
      <c r="G452" s="397">
        <v>22325</v>
      </c>
      <c r="H452" s="398"/>
      <c r="I452" s="397"/>
      <c r="J452" s="398"/>
      <c r="K452" s="397"/>
      <c r="L452" s="397"/>
      <c r="M452" s="350"/>
    </row>
    <row r="453" spans="1:13" ht="23.25" customHeight="1" thickBot="1">
      <c r="A453" s="166"/>
      <c r="B453" s="281"/>
      <c r="C453" s="281"/>
      <c r="D453" s="281"/>
      <c r="E453" s="402">
        <v>4637</v>
      </c>
      <c r="F453" s="406">
        <f>SUM(G453:H453)</f>
        <v>1530</v>
      </c>
      <c r="G453" s="397">
        <v>1530</v>
      </c>
      <c r="H453" s="398"/>
      <c r="I453" s="397"/>
      <c r="J453" s="398"/>
      <c r="K453" s="397"/>
      <c r="L453" s="397"/>
      <c r="M453" s="350"/>
    </row>
    <row r="454" spans="1:13" s="291" customFormat="1" ht="46.5" customHeight="1">
      <c r="A454" s="262">
        <v>3000</v>
      </c>
      <c r="B454" s="412" t="s">
        <v>6</v>
      </c>
      <c r="C454" s="412">
        <v>0</v>
      </c>
      <c r="D454" s="412">
        <v>0</v>
      </c>
      <c r="E454" s="431" t="s">
        <v>699</v>
      </c>
      <c r="F454" s="408">
        <f aca="true" t="shared" si="114" ref="F454:L454">SUM(F456,F460,F463,F468,F473,F476,F479,F484,F488)</f>
        <v>16000</v>
      </c>
      <c r="G454" s="408">
        <f t="shared" si="114"/>
        <v>16000</v>
      </c>
      <c r="H454" s="414">
        <v>0</v>
      </c>
      <c r="I454" s="408">
        <f t="shared" si="114"/>
        <v>0</v>
      </c>
      <c r="J454" s="414">
        <f t="shared" si="114"/>
        <v>0</v>
      </c>
      <c r="K454" s="408">
        <f t="shared" si="114"/>
        <v>0</v>
      </c>
      <c r="L454" s="408">
        <f t="shared" si="114"/>
        <v>0</v>
      </c>
      <c r="M454" s="350"/>
    </row>
    <row r="455" spans="1:13" ht="15.75" customHeight="1">
      <c r="A455" s="166"/>
      <c r="B455" s="281"/>
      <c r="C455" s="281"/>
      <c r="D455" s="281"/>
      <c r="E455" s="402" t="s">
        <v>285</v>
      </c>
      <c r="F455" s="387"/>
      <c r="G455" s="387"/>
      <c r="H455" s="388"/>
      <c r="I455" s="387"/>
      <c r="J455" s="388"/>
      <c r="K455" s="387"/>
      <c r="L455" s="387"/>
      <c r="M455" s="350"/>
    </row>
    <row r="456" spans="1:13" ht="24" customHeight="1">
      <c r="A456" s="166">
        <v>3010</v>
      </c>
      <c r="B456" s="281" t="s">
        <v>6</v>
      </c>
      <c r="C456" s="281">
        <v>1</v>
      </c>
      <c r="D456" s="281">
        <v>0</v>
      </c>
      <c r="E456" s="402" t="s">
        <v>700</v>
      </c>
      <c r="F456" s="387">
        <f aca="true" t="shared" si="115" ref="F456:L456">SUM(F458:F459)</f>
        <v>0</v>
      </c>
      <c r="G456" s="387">
        <f t="shared" si="115"/>
        <v>0</v>
      </c>
      <c r="H456" s="388">
        <f t="shared" si="115"/>
        <v>0</v>
      </c>
      <c r="I456" s="387">
        <f t="shared" si="115"/>
        <v>0</v>
      </c>
      <c r="J456" s="388">
        <f t="shared" si="115"/>
        <v>0</v>
      </c>
      <c r="K456" s="387">
        <f t="shared" si="115"/>
        <v>0</v>
      </c>
      <c r="L456" s="387">
        <f t="shared" si="115"/>
        <v>0</v>
      </c>
      <c r="M456" s="350"/>
    </row>
    <row r="457" spans="1:13" s="392" customFormat="1" ht="16.5" customHeight="1">
      <c r="A457" s="166"/>
      <c r="B457" s="281"/>
      <c r="C457" s="281"/>
      <c r="D457" s="281"/>
      <c r="E457" s="402" t="s">
        <v>315</v>
      </c>
      <c r="F457" s="387"/>
      <c r="G457" s="387"/>
      <c r="H457" s="388"/>
      <c r="I457" s="387"/>
      <c r="J457" s="388"/>
      <c r="K457" s="387"/>
      <c r="L457" s="387"/>
      <c r="M457" s="350"/>
    </row>
    <row r="458" spans="1:13" ht="18.75" customHeight="1" thickBot="1">
      <c r="A458" s="166">
        <v>3011</v>
      </c>
      <c r="B458" s="281" t="s">
        <v>6</v>
      </c>
      <c r="C458" s="281">
        <v>1</v>
      </c>
      <c r="D458" s="281">
        <v>1</v>
      </c>
      <c r="E458" s="402" t="s">
        <v>701</v>
      </c>
      <c r="F458" s="406">
        <f>SUM(G458:H458)</f>
        <v>0</v>
      </c>
      <c r="G458" s="406"/>
      <c r="H458" s="407"/>
      <c r="I458" s="406"/>
      <c r="J458" s="407"/>
      <c r="K458" s="406"/>
      <c r="L458" s="406"/>
      <c r="M458" s="350"/>
    </row>
    <row r="459" spans="1:13" ht="17.25" customHeight="1" thickBot="1">
      <c r="A459" s="166">
        <v>3012</v>
      </c>
      <c r="B459" s="281" t="s">
        <v>6</v>
      </c>
      <c r="C459" s="281">
        <v>1</v>
      </c>
      <c r="D459" s="281">
        <v>2</v>
      </c>
      <c r="E459" s="402" t="s">
        <v>702</v>
      </c>
      <c r="F459" s="406">
        <f>SUM(G459:H459)</f>
        <v>0</v>
      </c>
      <c r="G459" s="406"/>
      <c r="H459" s="407"/>
      <c r="I459" s="406"/>
      <c r="J459" s="407"/>
      <c r="K459" s="406"/>
      <c r="L459" s="406"/>
      <c r="M459" s="350"/>
    </row>
    <row r="460" spans="1:13" ht="15" customHeight="1">
      <c r="A460" s="166">
        <v>3020</v>
      </c>
      <c r="B460" s="281" t="s">
        <v>6</v>
      </c>
      <c r="C460" s="281">
        <v>2</v>
      </c>
      <c r="D460" s="281">
        <v>0</v>
      </c>
      <c r="E460" s="402" t="s">
        <v>703</v>
      </c>
      <c r="F460" s="387">
        <f aca="true" t="shared" si="116" ref="F460:L460">SUM(F462)</f>
        <v>0</v>
      </c>
      <c r="G460" s="387">
        <f t="shared" si="116"/>
        <v>0</v>
      </c>
      <c r="H460" s="388">
        <f t="shared" si="116"/>
        <v>0</v>
      </c>
      <c r="I460" s="387">
        <f t="shared" si="116"/>
        <v>0</v>
      </c>
      <c r="J460" s="388">
        <f t="shared" si="116"/>
        <v>0</v>
      </c>
      <c r="K460" s="387">
        <f t="shared" si="116"/>
        <v>0</v>
      </c>
      <c r="L460" s="387">
        <f t="shared" si="116"/>
        <v>0</v>
      </c>
      <c r="M460" s="350"/>
    </row>
    <row r="461" spans="1:13" s="392" customFormat="1" ht="10.5" customHeight="1">
      <c r="A461" s="166"/>
      <c r="B461" s="281"/>
      <c r="C461" s="281"/>
      <c r="D461" s="281"/>
      <c r="E461" s="402" t="s">
        <v>315</v>
      </c>
      <c r="F461" s="387"/>
      <c r="G461" s="387"/>
      <c r="H461" s="388"/>
      <c r="I461" s="387"/>
      <c r="J461" s="388"/>
      <c r="K461" s="387"/>
      <c r="L461" s="387"/>
      <c r="M461" s="350"/>
    </row>
    <row r="462" spans="1:13" ht="15.75" customHeight="1" thickBot="1">
      <c r="A462" s="166">
        <v>3021</v>
      </c>
      <c r="B462" s="281" t="s">
        <v>6</v>
      </c>
      <c r="C462" s="281">
        <v>2</v>
      </c>
      <c r="D462" s="281">
        <v>1</v>
      </c>
      <c r="E462" s="402" t="s">
        <v>703</v>
      </c>
      <c r="F462" s="406">
        <f>SUM(G462:H462)</f>
        <v>0</v>
      </c>
      <c r="G462" s="406"/>
      <c r="H462" s="407"/>
      <c r="I462" s="406"/>
      <c r="J462" s="407"/>
      <c r="K462" s="406"/>
      <c r="L462" s="406"/>
      <c r="M462" s="350"/>
    </row>
    <row r="463" spans="1:13" ht="14.25" customHeight="1">
      <c r="A463" s="166">
        <v>3030</v>
      </c>
      <c r="B463" s="281" t="s">
        <v>6</v>
      </c>
      <c r="C463" s="281">
        <v>3</v>
      </c>
      <c r="D463" s="281">
        <v>0</v>
      </c>
      <c r="E463" s="402" t="s">
        <v>704</v>
      </c>
      <c r="F463" s="387">
        <f aca="true" t="shared" si="117" ref="F463:L463">SUM(F465)</f>
        <v>0</v>
      </c>
      <c r="G463" s="387">
        <f t="shared" si="117"/>
        <v>0</v>
      </c>
      <c r="H463" s="388">
        <f t="shared" si="117"/>
        <v>0</v>
      </c>
      <c r="I463" s="387">
        <f t="shared" si="117"/>
        <v>0</v>
      </c>
      <c r="J463" s="388">
        <f t="shared" si="117"/>
        <v>0</v>
      </c>
      <c r="K463" s="387">
        <f t="shared" si="117"/>
        <v>0</v>
      </c>
      <c r="L463" s="387">
        <f t="shared" si="117"/>
        <v>0</v>
      </c>
      <c r="M463" s="350"/>
    </row>
    <row r="464" spans="1:13" s="392" customFormat="1" ht="12.75">
      <c r="A464" s="166"/>
      <c r="B464" s="281"/>
      <c r="C464" s="281"/>
      <c r="D464" s="281"/>
      <c r="E464" s="402" t="s">
        <v>315</v>
      </c>
      <c r="F464" s="387"/>
      <c r="G464" s="387"/>
      <c r="H464" s="388"/>
      <c r="I464" s="387"/>
      <c r="J464" s="388"/>
      <c r="K464" s="387"/>
      <c r="L464" s="387"/>
      <c r="M464" s="350"/>
    </row>
    <row r="465" spans="1:13" s="392" customFormat="1" ht="13.5" thickBot="1">
      <c r="A465" s="166">
        <v>3031</v>
      </c>
      <c r="B465" s="281" t="s">
        <v>6</v>
      </c>
      <c r="C465" s="281">
        <v>3</v>
      </c>
      <c r="D465" s="281" t="s">
        <v>186</v>
      </c>
      <c r="E465" s="402" t="s">
        <v>704</v>
      </c>
      <c r="F465" s="406">
        <f>SUM(G465:H465)</f>
        <v>0</v>
      </c>
      <c r="G465" s="397">
        <f aca="true" t="shared" si="118" ref="G465:L465">G466+G467</f>
        <v>0</v>
      </c>
      <c r="H465" s="398">
        <f t="shared" si="118"/>
        <v>0</v>
      </c>
      <c r="I465" s="397">
        <f t="shared" si="118"/>
        <v>0</v>
      </c>
      <c r="J465" s="398">
        <f t="shared" si="118"/>
        <v>0</v>
      </c>
      <c r="K465" s="397">
        <f t="shared" si="118"/>
        <v>0</v>
      </c>
      <c r="L465" s="397">
        <f t="shared" si="118"/>
        <v>0</v>
      </c>
      <c r="M465" s="350"/>
    </row>
    <row r="466" spans="1:13" s="392" customFormat="1" ht="13.5" thickBot="1">
      <c r="A466" s="166"/>
      <c r="B466" s="281"/>
      <c r="C466" s="281"/>
      <c r="D466" s="281"/>
      <c r="E466" s="399">
        <v>4726</v>
      </c>
      <c r="F466" s="406">
        <f>SUM(G466:H466)</f>
        <v>0</v>
      </c>
      <c r="G466" s="387"/>
      <c r="H466" s="388"/>
      <c r="I466" s="387"/>
      <c r="J466" s="388"/>
      <c r="K466" s="387"/>
      <c r="L466" s="387"/>
      <c r="M466" s="350"/>
    </row>
    <row r="467" spans="1:13" s="392" customFormat="1" ht="13.5" thickBot="1">
      <c r="A467" s="166"/>
      <c r="B467" s="281"/>
      <c r="C467" s="281"/>
      <c r="D467" s="281"/>
      <c r="E467" s="402"/>
      <c r="F467" s="406">
        <f>SUM(G467:H467)</f>
        <v>0</v>
      </c>
      <c r="G467" s="387"/>
      <c r="H467" s="388"/>
      <c r="I467" s="387"/>
      <c r="J467" s="388"/>
      <c r="K467" s="387"/>
      <c r="L467" s="387"/>
      <c r="M467" s="350"/>
    </row>
    <row r="468" spans="1:13" ht="18" customHeight="1">
      <c r="A468" s="166">
        <v>3040</v>
      </c>
      <c r="B468" s="281" t="s">
        <v>6</v>
      </c>
      <c r="C468" s="281">
        <v>4</v>
      </c>
      <c r="D468" s="281">
        <v>0</v>
      </c>
      <c r="E468" s="402" t="s">
        <v>705</v>
      </c>
      <c r="F468" s="387">
        <f aca="true" t="shared" si="119" ref="F468:L468">SUM(F470)</f>
        <v>0</v>
      </c>
      <c r="G468" s="387">
        <f t="shared" si="119"/>
        <v>0</v>
      </c>
      <c r="H468" s="388">
        <f t="shared" si="119"/>
        <v>0</v>
      </c>
      <c r="I468" s="387">
        <f t="shared" si="119"/>
        <v>0</v>
      </c>
      <c r="J468" s="388">
        <f t="shared" si="119"/>
        <v>0</v>
      </c>
      <c r="K468" s="387">
        <f t="shared" si="119"/>
        <v>0</v>
      </c>
      <c r="L468" s="387">
        <f t="shared" si="119"/>
        <v>0</v>
      </c>
      <c r="M468" s="350"/>
    </row>
    <row r="469" spans="1:13" s="392" customFormat="1" ht="10.5" customHeight="1">
      <c r="A469" s="166"/>
      <c r="B469" s="281"/>
      <c r="C469" s="281"/>
      <c r="D469" s="281"/>
      <c r="E469" s="402" t="s">
        <v>315</v>
      </c>
      <c r="F469" s="387"/>
      <c r="G469" s="387"/>
      <c r="H469" s="388"/>
      <c r="I469" s="387"/>
      <c r="J469" s="388"/>
      <c r="K469" s="387"/>
      <c r="L469" s="387"/>
      <c r="M469" s="350"/>
    </row>
    <row r="470" spans="1:13" ht="16.5" customHeight="1" thickBot="1">
      <c r="A470" s="166">
        <v>3041</v>
      </c>
      <c r="B470" s="281" t="s">
        <v>6</v>
      </c>
      <c r="C470" s="281">
        <v>4</v>
      </c>
      <c r="D470" s="281">
        <v>1</v>
      </c>
      <c r="E470" s="402" t="s">
        <v>705</v>
      </c>
      <c r="F470" s="406">
        <f>SUM(G470:H470)</f>
        <v>0</v>
      </c>
      <c r="G470" s="397">
        <f aca="true" t="shared" si="120" ref="G470:L470">G471+G472</f>
        <v>0</v>
      </c>
      <c r="H470" s="398">
        <f t="shared" si="120"/>
        <v>0</v>
      </c>
      <c r="I470" s="397">
        <f t="shared" si="120"/>
        <v>0</v>
      </c>
      <c r="J470" s="398">
        <f t="shared" si="120"/>
        <v>0</v>
      </c>
      <c r="K470" s="397">
        <f t="shared" si="120"/>
        <v>0</v>
      </c>
      <c r="L470" s="397">
        <f t="shared" si="120"/>
        <v>0</v>
      </c>
      <c r="M470" s="350"/>
    </row>
    <row r="471" spans="1:13" ht="16.5" customHeight="1" thickBot="1">
      <c r="A471" s="166"/>
      <c r="B471" s="281"/>
      <c r="C471" s="281"/>
      <c r="D471" s="281"/>
      <c r="E471" s="402">
        <v>4729</v>
      </c>
      <c r="F471" s="406">
        <f>SUM(G471:H471)</f>
        <v>0</v>
      </c>
      <c r="G471" s="387"/>
      <c r="H471" s="388"/>
      <c r="I471" s="387"/>
      <c r="J471" s="388"/>
      <c r="K471" s="387"/>
      <c r="L471" s="387"/>
      <c r="M471" s="350"/>
    </row>
    <row r="472" spans="1:13" ht="16.5" customHeight="1" thickBot="1">
      <c r="A472" s="166"/>
      <c r="B472" s="281"/>
      <c r="C472" s="281"/>
      <c r="D472" s="281"/>
      <c r="E472" s="402"/>
      <c r="F472" s="406">
        <f>SUM(G472:H472)</f>
        <v>0</v>
      </c>
      <c r="G472" s="387"/>
      <c r="H472" s="388"/>
      <c r="I472" s="387"/>
      <c r="J472" s="388"/>
      <c r="K472" s="387"/>
      <c r="L472" s="387"/>
      <c r="M472" s="350"/>
    </row>
    <row r="473" spans="1:13" ht="12" customHeight="1">
      <c r="A473" s="166">
        <v>3050</v>
      </c>
      <c r="B473" s="281" t="s">
        <v>6</v>
      </c>
      <c r="C473" s="281">
        <v>5</v>
      </c>
      <c r="D473" s="281">
        <v>0</v>
      </c>
      <c r="E473" s="402" t="s">
        <v>706</v>
      </c>
      <c r="F473" s="387">
        <f aca="true" t="shared" si="121" ref="F473:L473">SUM(F475)</f>
        <v>0</v>
      </c>
      <c r="G473" s="387">
        <f t="shared" si="121"/>
        <v>0</v>
      </c>
      <c r="H473" s="388">
        <f t="shared" si="121"/>
        <v>0</v>
      </c>
      <c r="I473" s="387">
        <f t="shared" si="121"/>
        <v>0</v>
      </c>
      <c r="J473" s="388">
        <f t="shared" si="121"/>
        <v>0</v>
      </c>
      <c r="K473" s="387">
        <f t="shared" si="121"/>
        <v>0</v>
      </c>
      <c r="L473" s="387">
        <f t="shared" si="121"/>
        <v>0</v>
      </c>
      <c r="M473" s="350"/>
    </row>
    <row r="474" spans="1:13" s="392" customFormat="1" ht="10.5" customHeight="1">
      <c r="A474" s="166"/>
      <c r="B474" s="281"/>
      <c r="C474" s="281"/>
      <c r="D474" s="281"/>
      <c r="E474" s="402" t="s">
        <v>315</v>
      </c>
      <c r="F474" s="387"/>
      <c r="G474" s="387"/>
      <c r="H474" s="388"/>
      <c r="I474" s="387"/>
      <c r="J474" s="388"/>
      <c r="K474" s="387"/>
      <c r="L474" s="387"/>
      <c r="M474" s="350"/>
    </row>
    <row r="475" spans="1:13" ht="15.75" customHeight="1" thickBot="1">
      <c r="A475" s="166">
        <v>3051</v>
      </c>
      <c r="B475" s="281" t="s">
        <v>6</v>
      </c>
      <c r="C475" s="281">
        <v>5</v>
      </c>
      <c r="D475" s="281">
        <v>1</v>
      </c>
      <c r="E475" s="402" t="s">
        <v>706</v>
      </c>
      <c r="F475" s="406">
        <f>SUM(G475:H475)</f>
        <v>0</v>
      </c>
      <c r="G475" s="406"/>
      <c r="H475" s="407"/>
      <c r="I475" s="406"/>
      <c r="J475" s="407"/>
      <c r="K475" s="406"/>
      <c r="L475" s="406"/>
      <c r="M475" s="350"/>
    </row>
    <row r="476" spans="1:13" ht="16.5" customHeight="1">
      <c r="A476" s="166">
        <v>3060</v>
      </c>
      <c r="B476" s="281" t="s">
        <v>6</v>
      </c>
      <c r="C476" s="281">
        <v>6</v>
      </c>
      <c r="D476" s="281">
        <v>0</v>
      </c>
      <c r="E476" s="402" t="s">
        <v>707</v>
      </c>
      <c r="F476" s="387">
        <f aca="true" t="shared" si="122" ref="F476:L476">SUM(F478)</f>
        <v>0</v>
      </c>
      <c r="G476" s="387">
        <f t="shared" si="122"/>
        <v>0</v>
      </c>
      <c r="H476" s="388">
        <f t="shared" si="122"/>
        <v>0</v>
      </c>
      <c r="I476" s="387">
        <f t="shared" si="122"/>
        <v>0</v>
      </c>
      <c r="J476" s="388">
        <f t="shared" si="122"/>
        <v>0</v>
      </c>
      <c r="K476" s="387">
        <f t="shared" si="122"/>
        <v>0</v>
      </c>
      <c r="L476" s="387">
        <f t="shared" si="122"/>
        <v>0</v>
      </c>
      <c r="M476" s="350"/>
    </row>
    <row r="477" spans="1:13" s="392" customFormat="1" ht="10.5" customHeight="1">
      <c r="A477" s="166"/>
      <c r="B477" s="281"/>
      <c r="C477" s="281"/>
      <c r="D477" s="281"/>
      <c r="E477" s="402" t="s">
        <v>315</v>
      </c>
      <c r="F477" s="387"/>
      <c r="G477" s="387"/>
      <c r="H477" s="388"/>
      <c r="I477" s="387"/>
      <c r="J477" s="388"/>
      <c r="K477" s="387"/>
      <c r="L477" s="387"/>
      <c r="M477" s="350"/>
    </row>
    <row r="478" spans="1:13" ht="15.75" customHeight="1" thickBot="1">
      <c r="A478" s="166">
        <v>3061</v>
      </c>
      <c r="B478" s="281" t="s">
        <v>6</v>
      </c>
      <c r="C478" s="281">
        <v>6</v>
      </c>
      <c r="D478" s="281">
        <v>1</v>
      </c>
      <c r="E478" s="402" t="s">
        <v>707</v>
      </c>
      <c r="F478" s="406">
        <f>SUM(G478:H478)</f>
        <v>0</v>
      </c>
      <c r="G478" s="406"/>
      <c r="H478" s="407"/>
      <c r="I478" s="406"/>
      <c r="J478" s="407"/>
      <c r="K478" s="406"/>
      <c r="L478" s="406"/>
      <c r="M478" s="350"/>
    </row>
    <row r="479" spans="1:13" ht="34.5" customHeight="1">
      <c r="A479" s="166">
        <v>3070</v>
      </c>
      <c r="B479" s="281" t="s">
        <v>6</v>
      </c>
      <c r="C479" s="281">
        <v>7</v>
      </c>
      <c r="D479" s="281">
        <v>0</v>
      </c>
      <c r="E479" s="402" t="s">
        <v>708</v>
      </c>
      <c r="F479" s="387">
        <f aca="true" t="shared" si="123" ref="F479:L479">SUM(F481)</f>
        <v>16000</v>
      </c>
      <c r="G479" s="387">
        <f t="shared" si="123"/>
        <v>16000</v>
      </c>
      <c r="H479" s="388">
        <f t="shared" si="123"/>
        <v>0</v>
      </c>
      <c r="I479" s="387">
        <f t="shared" si="123"/>
        <v>0</v>
      </c>
      <c r="J479" s="388">
        <f t="shared" si="123"/>
        <v>0</v>
      </c>
      <c r="K479" s="387">
        <f t="shared" si="123"/>
        <v>0</v>
      </c>
      <c r="L479" s="387">
        <f t="shared" si="123"/>
        <v>0</v>
      </c>
      <c r="M479" s="350"/>
    </row>
    <row r="480" spans="1:13" s="392" customFormat="1" ht="10.5" customHeight="1">
      <c r="A480" s="166"/>
      <c r="B480" s="281"/>
      <c r="C480" s="281"/>
      <c r="D480" s="281"/>
      <c r="E480" s="402" t="s">
        <v>315</v>
      </c>
      <c r="F480" s="387"/>
      <c r="G480" s="387"/>
      <c r="H480" s="388"/>
      <c r="I480" s="387"/>
      <c r="J480" s="388"/>
      <c r="K480" s="387"/>
      <c r="L480" s="387"/>
      <c r="M480" s="350"/>
    </row>
    <row r="481" spans="1:13" ht="39" customHeight="1" thickBot="1">
      <c r="A481" s="166">
        <v>3071</v>
      </c>
      <c r="B481" s="281" t="s">
        <v>6</v>
      </c>
      <c r="C481" s="281">
        <v>7</v>
      </c>
      <c r="D481" s="281">
        <v>1</v>
      </c>
      <c r="E481" s="402" t="s">
        <v>708</v>
      </c>
      <c r="F481" s="406">
        <f>SUM(G481:H481)</f>
        <v>16000</v>
      </c>
      <c r="G481" s="397">
        <f>G482+G483</f>
        <v>16000</v>
      </c>
      <c r="H481" s="398">
        <v>0</v>
      </c>
      <c r="I481" s="397">
        <f>I482+I483</f>
        <v>0</v>
      </c>
      <c r="J481" s="398">
        <f>J482+J483</f>
        <v>0</v>
      </c>
      <c r="K481" s="397">
        <f>K482+K483</f>
        <v>0</v>
      </c>
      <c r="L481" s="397">
        <f>L482+L483</f>
        <v>0</v>
      </c>
      <c r="M481" s="350"/>
    </row>
    <row r="482" spans="1:13" ht="14.25" customHeight="1" thickBot="1">
      <c r="A482" s="166"/>
      <c r="B482" s="281"/>
      <c r="C482" s="281"/>
      <c r="D482" s="281"/>
      <c r="E482" s="399">
        <v>4729</v>
      </c>
      <c r="F482" s="406">
        <f>SUM(G482:H482)</f>
        <v>16000</v>
      </c>
      <c r="G482" s="387">
        <v>16000</v>
      </c>
      <c r="H482" s="388">
        <v>0</v>
      </c>
      <c r="I482" s="387"/>
      <c r="J482" s="388"/>
      <c r="K482" s="387"/>
      <c r="L482" s="387"/>
      <c r="M482" s="350"/>
    </row>
    <row r="483" spans="1:13" ht="14.25" customHeight="1" thickBot="1">
      <c r="A483" s="166"/>
      <c r="B483" s="281"/>
      <c r="C483" s="281"/>
      <c r="D483" s="281"/>
      <c r="E483" s="402"/>
      <c r="F483" s="406">
        <f>SUM(G483:H483)</f>
        <v>0</v>
      </c>
      <c r="G483" s="387"/>
      <c r="H483" s="388"/>
      <c r="I483" s="387"/>
      <c r="J483" s="388"/>
      <c r="K483" s="387"/>
      <c r="L483" s="387"/>
      <c r="M483" s="350"/>
    </row>
    <row r="484" spans="1:13" ht="40.5" customHeight="1">
      <c r="A484" s="166">
        <v>3080</v>
      </c>
      <c r="B484" s="281" t="s">
        <v>6</v>
      </c>
      <c r="C484" s="281">
        <v>8</v>
      </c>
      <c r="D484" s="281">
        <v>0</v>
      </c>
      <c r="E484" s="402" t="s">
        <v>709</v>
      </c>
      <c r="F484" s="387">
        <f aca="true" t="shared" si="124" ref="F484:L484">SUM(F486)</f>
        <v>0</v>
      </c>
      <c r="G484" s="387">
        <f t="shared" si="124"/>
        <v>0</v>
      </c>
      <c r="H484" s="388">
        <f t="shared" si="124"/>
        <v>0</v>
      </c>
      <c r="I484" s="387">
        <f t="shared" si="124"/>
        <v>0</v>
      </c>
      <c r="J484" s="388">
        <f t="shared" si="124"/>
        <v>0</v>
      </c>
      <c r="K484" s="387">
        <f t="shared" si="124"/>
        <v>0</v>
      </c>
      <c r="L484" s="387">
        <f t="shared" si="124"/>
        <v>0</v>
      </c>
      <c r="M484" s="350"/>
    </row>
    <row r="485" spans="1:13" s="392" customFormat="1" ht="18.75" customHeight="1">
      <c r="A485" s="166"/>
      <c r="B485" s="281"/>
      <c r="C485" s="281"/>
      <c r="D485" s="281"/>
      <c r="E485" s="402" t="s">
        <v>315</v>
      </c>
      <c r="F485" s="387"/>
      <c r="G485" s="387"/>
      <c r="H485" s="388"/>
      <c r="I485" s="387"/>
      <c r="J485" s="388"/>
      <c r="K485" s="387"/>
      <c r="L485" s="387"/>
      <c r="M485" s="350"/>
    </row>
    <row r="486" spans="1:13" ht="40.5" customHeight="1" thickBot="1">
      <c r="A486" s="166">
        <v>3081</v>
      </c>
      <c r="B486" s="281" t="s">
        <v>6</v>
      </c>
      <c r="C486" s="281">
        <v>8</v>
      </c>
      <c r="D486" s="281">
        <v>1</v>
      </c>
      <c r="E486" s="402" t="s">
        <v>709</v>
      </c>
      <c r="F486" s="406">
        <f>SUM(G486:H486)</f>
        <v>0</v>
      </c>
      <c r="G486" s="406"/>
      <c r="H486" s="407"/>
      <c r="I486" s="406"/>
      <c r="J486" s="407"/>
      <c r="K486" s="406"/>
      <c r="L486" s="406"/>
      <c r="M486" s="350"/>
    </row>
    <row r="487" spans="1:13" s="392" customFormat="1" ht="10.5" customHeight="1">
      <c r="A487" s="166"/>
      <c r="B487" s="281"/>
      <c r="C487" s="281"/>
      <c r="D487" s="281"/>
      <c r="E487" s="402" t="s">
        <v>315</v>
      </c>
      <c r="F487" s="387"/>
      <c r="G487" s="387"/>
      <c r="H487" s="388"/>
      <c r="I487" s="387"/>
      <c r="J487" s="388"/>
      <c r="K487" s="387"/>
      <c r="L487" s="387"/>
      <c r="M487" s="350"/>
    </row>
    <row r="488" spans="1:13" ht="25.5" customHeight="1">
      <c r="A488" s="166">
        <v>3090</v>
      </c>
      <c r="B488" s="281" t="s">
        <v>6</v>
      </c>
      <c r="C488" s="281">
        <v>9</v>
      </c>
      <c r="D488" s="281">
        <v>0</v>
      </c>
      <c r="E488" s="402" t="s">
        <v>710</v>
      </c>
      <c r="F488" s="387">
        <f aca="true" t="shared" si="125" ref="F488:L488">SUM(F490:F493)</f>
        <v>0</v>
      </c>
      <c r="G488" s="387">
        <f t="shared" si="125"/>
        <v>0</v>
      </c>
      <c r="H488" s="388">
        <f t="shared" si="125"/>
        <v>0</v>
      </c>
      <c r="I488" s="387">
        <f t="shared" si="125"/>
        <v>0</v>
      </c>
      <c r="J488" s="388">
        <f t="shared" si="125"/>
        <v>0</v>
      </c>
      <c r="K488" s="387">
        <f t="shared" si="125"/>
        <v>0</v>
      </c>
      <c r="L488" s="387">
        <f t="shared" si="125"/>
        <v>0</v>
      </c>
      <c r="M488" s="350"/>
    </row>
    <row r="489" spans="1:13" s="392" customFormat="1" ht="10.5" customHeight="1">
      <c r="A489" s="166"/>
      <c r="B489" s="281"/>
      <c r="C489" s="281"/>
      <c r="D489" s="281"/>
      <c r="E489" s="402" t="s">
        <v>315</v>
      </c>
      <c r="F489" s="387"/>
      <c r="G489" s="387"/>
      <c r="H489" s="388"/>
      <c r="I489" s="387"/>
      <c r="J489" s="388"/>
      <c r="K489" s="387"/>
      <c r="L489" s="387"/>
      <c r="M489" s="350"/>
    </row>
    <row r="490" spans="1:13" ht="25.5" customHeight="1" thickBot="1">
      <c r="A490" s="166">
        <v>3091</v>
      </c>
      <c r="B490" s="281" t="s">
        <v>6</v>
      </c>
      <c r="C490" s="281">
        <v>9</v>
      </c>
      <c r="D490" s="281">
        <v>1</v>
      </c>
      <c r="E490" s="402" t="s">
        <v>710</v>
      </c>
      <c r="F490" s="406">
        <f aca="true" t="shared" si="126" ref="F490:F495">SUM(G490:H490)</f>
        <v>0</v>
      </c>
      <c r="G490" s="387">
        <f aca="true" t="shared" si="127" ref="G490:L490">G491+G492</f>
        <v>0</v>
      </c>
      <c r="H490" s="388">
        <f t="shared" si="127"/>
        <v>0</v>
      </c>
      <c r="I490" s="387">
        <f t="shared" si="127"/>
        <v>0</v>
      </c>
      <c r="J490" s="388">
        <f t="shared" si="127"/>
        <v>0</v>
      </c>
      <c r="K490" s="387">
        <f t="shared" si="127"/>
        <v>0</v>
      </c>
      <c r="L490" s="387">
        <f t="shared" si="127"/>
        <v>0</v>
      </c>
      <c r="M490" s="350"/>
    </row>
    <row r="491" spans="1:13" ht="17.25" customHeight="1" thickBot="1">
      <c r="A491" s="166"/>
      <c r="B491" s="281"/>
      <c r="C491" s="281"/>
      <c r="D491" s="281"/>
      <c r="E491" s="402"/>
      <c r="F491" s="406">
        <f t="shared" si="126"/>
        <v>0</v>
      </c>
      <c r="G491" s="387"/>
      <c r="H491" s="388"/>
      <c r="I491" s="387"/>
      <c r="J491" s="388"/>
      <c r="K491" s="387"/>
      <c r="L491" s="387"/>
      <c r="M491" s="350"/>
    </row>
    <row r="492" spans="1:13" ht="17.25" customHeight="1" thickBot="1">
      <c r="A492" s="166"/>
      <c r="B492" s="281"/>
      <c r="C492" s="281"/>
      <c r="D492" s="281"/>
      <c r="E492" s="402"/>
      <c r="F492" s="406">
        <f t="shared" si="126"/>
        <v>0</v>
      </c>
      <c r="G492" s="387"/>
      <c r="H492" s="388"/>
      <c r="I492" s="387"/>
      <c r="J492" s="388"/>
      <c r="K492" s="387"/>
      <c r="L492" s="387"/>
      <c r="M492" s="350"/>
    </row>
    <row r="493" spans="1:13" ht="53.25" customHeight="1" thickBot="1">
      <c r="A493" s="166">
        <v>3092</v>
      </c>
      <c r="B493" s="281" t="s">
        <v>6</v>
      </c>
      <c r="C493" s="281">
        <v>9</v>
      </c>
      <c r="D493" s="281">
        <v>2</v>
      </c>
      <c r="E493" s="402" t="s">
        <v>711</v>
      </c>
      <c r="F493" s="406">
        <f t="shared" si="126"/>
        <v>0</v>
      </c>
      <c r="G493" s="387">
        <f aca="true" t="shared" si="128" ref="G493:L493">G494+G495</f>
        <v>0</v>
      </c>
      <c r="H493" s="388">
        <f t="shared" si="128"/>
        <v>0</v>
      </c>
      <c r="I493" s="387">
        <f t="shared" si="128"/>
        <v>0</v>
      </c>
      <c r="J493" s="388">
        <f t="shared" si="128"/>
        <v>0</v>
      </c>
      <c r="K493" s="387">
        <f t="shared" si="128"/>
        <v>0</v>
      </c>
      <c r="L493" s="387">
        <f t="shared" si="128"/>
        <v>0</v>
      </c>
      <c r="M493" s="350"/>
    </row>
    <row r="494" spans="1:13" ht="27" customHeight="1" thickBot="1">
      <c r="A494" s="432"/>
      <c r="B494" s="281"/>
      <c r="C494" s="281"/>
      <c r="D494" s="281"/>
      <c r="E494" s="433"/>
      <c r="F494" s="406">
        <f t="shared" si="126"/>
        <v>0</v>
      </c>
      <c r="G494" s="387"/>
      <c r="H494" s="388"/>
      <c r="I494" s="387"/>
      <c r="J494" s="388"/>
      <c r="K494" s="387"/>
      <c r="L494" s="387"/>
      <c r="M494" s="350"/>
    </row>
    <row r="495" spans="1:13" ht="27" customHeight="1" thickBot="1">
      <c r="A495" s="432"/>
      <c r="B495" s="281"/>
      <c r="C495" s="281"/>
      <c r="D495" s="281"/>
      <c r="E495" s="433"/>
      <c r="F495" s="406">
        <f t="shared" si="126"/>
        <v>0</v>
      </c>
      <c r="G495" s="387"/>
      <c r="H495" s="388"/>
      <c r="I495" s="387"/>
      <c r="J495" s="388"/>
      <c r="K495" s="387"/>
      <c r="L495" s="387"/>
      <c r="M495" s="350"/>
    </row>
    <row r="496" spans="1:13" s="291" customFormat="1" ht="32.25" customHeight="1">
      <c r="A496" s="434">
        <v>3100</v>
      </c>
      <c r="B496" s="412" t="s">
        <v>7</v>
      </c>
      <c r="C496" s="412">
        <v>0</v>
      </c>
      <c r="D496" s="413">
        <v>0</v>
      </c>
      <c r="E496" s="435" t="s">
        <v>712</v>
      </c>
      <c r="F496" s="408">
        <f aca="true" t="shared" si="129" ref="F496:L496">SUM(F498)</f>
        <v>368680</v>
      </c>
      <c r="G496" s="408">
        <f t="shared" si="129"/>
        <v>368680</v>
      </c>
      <c r="H496" s="414">
        <f t="shared" si="129"/>
        <v>0</v>
      </c>
      <c r="I496" s="408">
        <f t="shared" si="129"/>
        <v>0</v>
      </c>
      <c r="J496" s="414">
        <f t="shared" si="129"/>
        <v>0</v>
      </c>
      <c r="K496" s="408">
        <f t="shared" si="129"/>
        <v>0</v>
      </c>
      <c r="L496" s="408">
        <f t="shared" si="129"/>
        <v>0</v>
      </c>
      <c r="M496" s="350"/>
    </row>
    <row r="497" spans="1:13" ht="11.25" customHeight="1">
      <c r="A497" s="393"/>
      <c r="B497" s="384"/>
      <c r="C497" s="252"/>
      <c r="D497" s="385"/>
      <c r="E497" s="386" t="s">
        <v>285</v>
      </c>
      <c r="F497" s="415"/>
      <c r="G497" s="415"/>
      <c r="H497" s="416"/>
      <c r="I497" s="415"/>
      <c r="J497" s="416"/>
      <c r="K497" s="415"/>
      <c r="L497" s="415"/>
      <c r="M497" s="350"/>
    </row>
    <row r="498" spans="1:13" ht="29.25" customHeight="1">
      <c r="A498" s="393">
        <v>3110</v>
      </c>
      <c r="B498" s="281" t="s">
        <v>7</v>
      </c>
      <c r="C498" s="281">
        <v>1</v>
      </c>
      <c r="D498" s="390">
        <v>0</v>
      </c>
      <c r="E498" s="428" t="s">
        <v>713</v>
      </c>
      <c r="F498" s="387">
        <f aca="true" t="shared" si="130" ref="F498:L498">SUM(F500)</f>
        <v>368680</v>
      </c>
      <c r="G498" s="387">
        <f t="shared" si="130"/>
        <v>368680</v>
      </c>
      <c r="H498" s="388">
        <f t="shared" si="130"/>
        <v>0</v>
      </c>
      <c r="I498" s="387">
        <f t="shared" si="130"/>
        <v>0</v>
      </c>
      <c r="J498" s="388">
        <f t="shared" si="130"/>
        <v>0</v>
      </c>
      <c r="K498" s="387">
        <f t="shared" si="130"/>
        <v>0</v>
      </c>
      <c r="L498" s="387">
        <f t="shared" si="130"/>
        <v>0</v>
      </c>
      <c r="M498" s="350"/>
    </row>
    <row r="499" spans="1:13" s="392" customFormat="1" ht="13.5" customHeight="1">
      <c r="A499" s="393"/>
      <c r="B499" s="384"/>
      <c r="C499" s="281"/>
      <c r="D499" s="390"/>
      <c r="E499" s="386" t="s">
        <v>315</v>
      </c>
      <c r="F499" s="387"/>
      <c r="G499" s="387"/>
      <c r="H499" s="388"/>
      <c r="I499" s="387"/>
      <c r="J499" s="388"/>
      <c r="K499" s="387"/>
      <c r="L499" s="387"/>
      <c r="M499" s="350"/>
    </row>
    <row r="500" spans="1:13" ht="12.75">
      <c r="A500" s="393">
        <v>3112</v>
      </c>
      <c r="B500" s="278" t="s">
        <v>7</v>
      </c>
      <c r="C500" s="278">
        <v>1</v>
      </c>
      <c r="D500" s="395">
        <v>2</v>
      </c>
      <c r="E500" s="436" t="s">
        <v>714</v>
      </c>
      <c r="F500" s="387">
        <f>SUM(G500:H500)</f>
        <v>368680</v>
      </c>
      <c r="G500" s="397">
        <f aca="true" t="shared" si="131" ref="G500:L500">G501</f>
        <v>368680</v>
      </c>
      <c r="H500" s="398">
        <f t="shared" si="131"/>
        <v>0</v>
      </c>
      <c r="I500" s="397">
        <f t="shared" si="131"/>
        <v>0</v>
      </c>
      <c r="J500" s="398">
        <f t="shared" si="131"/>
        <v>0</v>
      </c>
      <c r="K500" s="397">
        <f t="shared" si="131"/>
        <v>0</v>
      </c>
      <c r="L500" s="397">
        <f t="shared" si="131"/>
        <v>0</v>
      </c>
      <c r="M500" s="350"/>
    </row>
    <row r="501" spans="1:13" ht="12.75">
      <c r="A501" s="166"/>
      <c r="B501" s="281"/>
      <c r="C501" s="281"/>
      <c r="D501" s="281"/>
      <c r="E501" s="437">
        <v>4891</v>
      </c>
      <c r="F501" s="387">
        <f>G501</f>
        <v>368680</v>
      </c>
      <c r="G501" s="387">
        <v>368680</v>
      </c>
      <c r="H501" s="388"/>
      <c r="I501" s="387"/>
      <c r="J501" s="388"/>
      <c r="K501" s="387"/>
      <c r="L501" s="387"/>
      <c r="M501" s="350"/>
    </row>
    <row r="502" spans="1:13" ht="13.5" thickBot="1">
      <c r="A502" s="166"/>
      <c r="B502" s="281"/>
      <c r="C502" s="281"/>
      <c r="D502" s="281"/>
      <c r="E502" s="437"/>
      <c r="F502" s="406"/>
      <c r="G502" s="406"/>
      <c r="H502" s="388"/>
      <c r="I502" s="406"/>
      <c r="J502" s="388"/>
      <c r="K502" s="406"/>
      <c r="L502" s="406"/>
      <c r="M502" s="350"/>
    </row>
    <row r="503" spans="2:4" ht="12.75">
      <c r="B503" s="174"/>
      <c r="C503" s="175"/>
      <c r="D503" s="176"/>
    </row>
    <row r="504" spans="1:13" s="165" customFormat="1" ht="58.5" customHeight="1">
      <c r="A504" s="439" t="s">
        <v>715</v>
      </c>
      <c r="B504" s="439"/>
      <c r="C504" s="439"/>
      <c r="D504" s="439"/>
      <c r="E504" s="439"/>
      <c r="F504" s="439"/>
      <c r="G504" s="439"/>
      <c r="H504" s="439"/>
      <c r="I504" s="439"/>
      <c r="J504" s="439"/>
      <c r="K504" s="439"/>
      <c r="L504" s="439"/>
      <c r="M504" s="164"/>
    </row>
    <row r="505" spans="1:13" s="165" customFormat="1" ht="12.75">
      <c r="A505" s="440" t="s">
        <v>716</v>
      </c>
      <c r="B505" s="440"/>
      <c r="C505" s="440"/>
      <c r="D505" s="440"/>
      <c r="E505" s="440"/>
      <c r="F505" s="440"/>
      <c r="G505" s="440"/>
      <c r="H505" s="440"/>
      <c r="I505" s="440"/>
      <c r="J505" s="440"/>
      <c r="K505" s="440"/>
      <c r="L505" s="440"/>
      <c r="M505" s="164"/>
    </row>
    <row r="506" spans="3:4" ht="12.75">
      <c r="C506" s="175"/>
      <c r="D506" s="176"/>
    </row>
    <row r="507" spans="3:5" ht="12.75">
      <c r="C507" s="175"/>
      <c r="D507" s="176"/>
      <c r="E507" s="77"/>
    </row>
  </sheetData>
  <sheetProtection/>
  <protectedRanges>
    <protectedRange sqref="F1 G4:H4" name="Range25"/>
    <protectedRange sqref="F497:M497 G490:M495 G499:M500 G502:M502 M501 G501:H501 F489:M489" name="Range24"/>
    <protectedRange sqref="F464:M464 G474:M475 G465:M467 G470:M472 F469:M469" name="Range22"/>
    <protectedRange sqref="F417:M417 G412:M415 G421:M421 M419:M420 M423:M439 M441:M444 F423:L423 G424:L439 F441:L441 G442:L444 G418:M418" name="Range20"/>
    <protectedRange sqref="I379:M380 G375:H377 M382:M384 G380:H380 F379:H379 F374:H374 G384:L384 F382:L382 I374:M377" name="Range18"/>
    <protectedRange sqref="G320:H321 I319:M321 F319:H319 F325:M325 G327:M330 M326 F323:M323" name="Range16"/>
    <protectedRange sqref="G302:H305 F301:H301 F294:M294 G296:M299 I301:M305" name="Range14"/>
    <protectedRange sqref="G244:H244 I259:M260 G260:H260 F246:M246 F259:H259 F254:M254 F243:H243 F252:M252 G262:M262 G255:M257 G247:M250 I243:M244" name="Range12"/>
    <protectedRange sqref="G213:H213 F212:H212 G205:M210 F215:M215 I212:M213" name="Range10"/>
    <protectedRange sqref="G177:H179 M181:M192 F176:H176 G182:L192 F181:L181 I176:M179" name="Range8"/>
    <protectedRange sqref="G130:H130 G133:H133 G136:H136 I138:M139 G139:H139 I132:M133 I143:M144 I135:M136 G144:H144 F143:H143 F138:H138 F135:H135 F132:H132 F129:H129 F141:M141 I129:M130" name="Range6"/>
    <protectedRange sqref="G95:H95 I100:M101 G101:H101 G104:H104 G106:M107 I103:M104 G110 F109:H109 F103:H103 F100:H100 F96:H96 I95:M96 I109:L110 F98:M98 G94:M94 M109" name="Range4"/>
    <protectedRange sqref="G48:H49 F51:H51 F47:H47 A43:D43 N43:IV43 F15:M15 D17:D42 H52 I51:L52 G52:G67 H53:L67 F13:O13 N15:O17 M51:M67 G16:M45 I47:M49" name="Range2"/>
    <protectedRange sqref="G70:H70 I69:M70 G73:H73 I87:M88 I72:M73 F90:M90 G88:H88 G93:H93 F92:H92 F87:H87 F72:H72 F69:H69 I92:L93 F75:M75 G76:M85 G94:L94 M92" name="Range3"/>
    <protectedRange sqref="G113:H113 I117:M120 G118:H120 I125:M127 G123:H123 I122:M123 G126:H127 F125:H125 F122:H122 F117:H117 F112:H112 G110:M110 F115:M115 F129:M129 I112:M113" name="Range5"/>
    <protectedRange sqref="M164:M166 G167:M174 G164:L165 G147:M162 G145:M145" name="Range7"/>
    <protectedRange sqref="I197:M201 G195:H195 I203:M204 G198:H201 G204:H204 F203:H203 F197:H197 F194:H194 I194:M195" name="Range9"/>
    <protectedRange sqref="F228:M228 F217:M217 G239:M241 F238:M238 G219:M226 M233:M236 M218 F233:L233 G234:L236 G229:M231" name="Range11"/>
    <protectedRange sqref="G287:H287 F268:M268 F286:H286 F262:M262 I286:M287 G263:M266 G290:M292 G269:M284 F289:M289" name="Range13"/>
    <protectedRange sqref="I313:M314 G308:H311 I316:M317 G314:H314 G317:H317 F316:H316 F313:H313 F307:H307 I307:M311" name="Range15"/>
    <protectedRange sqref="F368:H368 M368:M372 G334:M343 I368:L369 G369:G372 H369 H370:L372 M333 M344 G345:M366 G332:M332" name="Range17"/>
    <protectedRange sqref="F386:M386 F411:M411 G407:M409 G404:L406 M403:M406 G390:M401 F403:L403 M389 F388:M388" name="Range19"/>
    <protectedRange sqref="G447:H447 F464:M464 I461:M462 G458:H459 I457:M459 G462:H462 F461:H461 F457:H457 F446:H446 F455:M455 M449:M453 G453:L453 F449:L449 I446:M447" name="Range21"/>
    <protectedRange sqref="G478:H478 F480:M480 G486:H486 F487:H487 F485:H485 I485:M487 F477:H477 G481:M483 I477:M478" name="Range23"/>
    <protectedRange sqref="I501" name="Range24_1_1"/>
    <protectedRange sqref="J501" name="Range24_3_1"/>
    <protectedRange sqref="K501:L501" name="Range24_4_1"/>
  </protectedRanges>
  <mergeCells count="13">
    <mergeCell ref="A505:L505"/>
    <mergeCell ref="E4:J4"/>
    <mergeCell ref="I7:L7"/>
    <mergeCell ref="E7:E9"/>
    <mergeCell ref="A7:A9"/>
    <mergeCell ref="F2:G2"/>
    <mergeCell ref="A504:L504"/>
    <mergeCell ref="B7:B9"/>
    <mergeCell ref="C7:C9"/>
    <mergeCell ref="D7:D9"/>
    <mergeCell ref="F7:H7"/>
    <mergeCell ref="I8:L8"/>
    <mergeCell ref="G8:H8"/>
  </mergeCells>
  <printOptions/>
  <pageMargins left="0.15748031496062992" right="0.15748031496062992" top="0.2362204724409449" bottom="0.1968503937007874" header="0.1968503937007874" footer="0.1968503937007874"/>
  <pageSetup firstPageNumber="7" useFirstPageNumber="1" horizontalDpi="600" verticalDpi="600" orientation="landscape" paperSize="9" r:id="rId1"/>
  <ignoredErrors>
    <ignoredError sqref="B113:B114 B144:B146 B148:B149 C149:D149 B156:B158 B163 B165:B166 B171:B175 B177:B180 B182 B189:B193 B195:B196 B198:B202 B204:B211 B213:B214 B216 B218 B227 B229 B232 B237 B239 B242 B244:B245 B247 B251 B253 B255 B258 B260:B261 B263 B267 B269 B285 B287:B288 B290 B293 B295 B297:B300 B302:B306 B308:B312 B314:B315 B317:B318 B320:B322 B324 B326 B331 B333 B341 B344 B352 B355 B362:B363 B367 B372:B373 B375:B378 B380:B381 B385 B387 B389 B399 B402 B404 B407 B410 B412:B413 B416 B418 B421:B422 B439:B440 B445 B447:B448 B454 B456 B458:B460 B462:B463 B465 D465 B468 B470 B473 B475:B476 B478:B479 B481 B484 B486 B488 B490 B493 B496 B498 B500 B142 B139:B140 B136:B137 B133:B134 B130:B131 B126:B128 B123:B124 B118:B121 B116 B110:B111 B107:B108 B104:B105 B101:B102 B99 B93:B97 B91 B88:B89 B86 B76 B73:B74 B70:B71 B68 B56 B48:D50 B44:D46 B16:D16 B14:D14 B12:D12 C52:D52 B424 B442 B450 B383 B369:B370 B52:B53 B234" numberStoredAsText="1"/>
    <ignoredError sqref="G180" formula="1"/>
  </ignoredErrors>
</worksheet>
</file>

<file path=xl/worksheets/sheet4.xml><?xml version="1.0" encoding="utf-8"?>
<worksheet xmlns="http://schemas.openxmlformats.org/spreadsheetml/2006/main" xmlns:r="http://schemas.openxmlformats.org/officeDocument/2006/relationships">
  <dimension ref="A1:P233"/>
  <sheetViews>
    <sheetView zoomScalePageLayoutView="0" workbookViewId="0" topLeftCell="A29">
      <selection activeCell="B8" sqref="B8:B9"/>
    </sheetView>
  </sheetViews>
  <sheetFormatPr defaultColWidth="9.140625" defaultRowHeight="12.75"/>
  <cols>
    <col min="1" max="1" width="5.140625" style="165" customWidth="1"/>
    <col min="2" max="2" width="49.57421875" style="165" customWidth="1"/>
    <col min="3" max="3" width="5.7109375" style="236" customWidth="1"/>
    <col min="4" max="4" width="14.140625" style="236" customWidth="1"/>
    <col min="5" max="6" width="13.57421875" style="236" customWidth="1"/>
    <col min="7" max="7" width="12.28125" style="236" customWidth="1"/>
    <col min="8" max="8" width="12.28125" style="165" customWidth="1"/>
    <col min="9" max="9" width="12.00390625" style="165" customWidth="1"/>
    <col min="10" max="10" width="11.7109375" style="165" customWidth="1"/>
    <col min="11" max="11" width="12.28125" style="165" customWidth="1"/>
    <col min="12" max="12" width="12.00390625" style="165" customWidth="1"/>
    <col min="13" max="16384" width="9.140625" style="165" customWidth="1"/>
  </cols>
  <sheetData>
    <row r="1" spans="1:12" s="443" customFormat="1" ht="12.75">
      <c r="A1" s="441"/>
      <c r="B1" s="442"/>
      <c r="C1" s="442"/>
      <c r="D1" s="442"/>
      <c r="E1" s="442"/>
      <c r="F1" s="442"/>
      <c r="G1" s="442"/>
      <c r="H1" s="442"/>
      <c r="I1" s="442"/>
      <c r="J1" s="442"/>
      <c r="K1" s="442"/>
      <c r="L1" s="442"/>
    </row>
    <row r="2" spans="1:12" s="443" customFormat="1" ht="13.5" customHeight="1">
      <c r="A2" s="321"/>
      <c r="B2" s="442"/>
      <c r="C2" s="442"/>
      <c r="D2" s="442"/>
      <c r="E2" s="442"/>
      <c r="F2" s="442"/>
      <c r="G2" s="442"/>
      <c r="H2" s="321"/>
      <c r="I2" s="321"/>
      <c r="J2" s="321"/>
      <c r="K2" s="321"/>
      <c r="L2" s="442"/>
    </row>
    <row r="3" spans="1:12" s="444" customFormat="1" ht="12.75">
      <c r="A3" s="324"/>
      <c r="B3" s="322" t="s">
        <v>519</v>
      </c>
      <c r="C3" s="322"/>
      <c r="D3" s="442"/>
      <c r="E3" s="442"/>
      <c r="F3" s="442"/>
      <c r="G3" s="442"/>
      <c r="H3" s="324"/>
      <c r="I3" s="324"/>
      <c r="J3" s="324"/>
      <c r="K3" s="324"/>
      <c r="L3" s="324"/>
    </row>
    <row r="4" spans="1:13" s="444" customFormat="1" ht="12.75">
      <c r="A4" s="324"/>
      <c r="B4" s="324" t="s">
        <v>520</v>
      </c>
      <c r="C4" s="324"/>
      <c r="D4" s="324"/>
      <c r="E4" s="324"/>
      <c r="F4" s="324"/>
      <c r="G4" s="324"/>
      <c r="H4" s="324"/>
      <c r="I4" s="324"/>
      <c r="J4" s="324"/>
      <c r="K4" s="324"/>
      <c r="L4" s="324"/>
      <c r="M4" s="445"/>
    </row>
    <row r="5" spans="1:13" s="444" customFormat="1" ht="14.25" customHeight="1" thickBot="1">
      <c r="A5" s="321"/>
      <c r="B5" s="442"/>
      <c r="C5" s="442"/>
      <c r="D5" s="442"/>
      <c r="E5" s="442"/>
      <c r="F5" s="442"/>
      <c r="G5" s="442"/>
      <c r="H5" s="321"/>
      <c r="I5" s="321"/>
      <c r="J5" s="321"/>
      <c r="K5" s="321"/>
      <c r="L5" s="321"/>
      <c r="M5" s="446"/>
    </row>
    <row r="6" spans="1:13" s="444" customFormat="1" ht="15" customHeight="1" hidden="1">
      <c r="A6" s="321"/>
      <c r="B6" s="442"/>
      <c r="C6" s="442"/>
      <c r="D6" s="442"/>
      <c r="E6" s="442"/>
      <c r="F6" s="442"/>
      <c r="G6" s="442"/>
      <c r="H6" s="321"/>
      <c r="I6" s="321"/>
      <c r="J6" s="321"/>
      <c r="K6" s="321"/>
      <c r="L6" s="321"/>
      <c r="M6" s="446"/>
    </row>
    <row r="7" spans="1:12" ht="13.5" hidden="1" thickBot="1">
      <c r="A7" s="164"/>
      <c r="B7" s="442"/>
      <c r="C7" s="442"/>
      <c r="D7" s="442"/>
      <c r="E7" s="442"/>
      <c r="F7" s="442"/>
      <c r="G7" s="442"/>
      <c r="H7" s="164"/>
      <c r="I7" s="164"/>
      <c r="J7" s="164"/>
      <c r="K7" s="447"/>
      <c r="L7" s="447"/>
    </row>
    <row r="8" spans="1:13" ht="13.5" customHeight="1" thickBot="1">
      <c r="A8" s="448" t="s">
        <v>345</v>
      </c>
      <c r="B8" s="449" t="s">
        <v>346</v>
      </c>
      <c r="C8" s="450"/>
      <c r="D8" s="230" t="s">
        <v>347</v>
      </c>
      <c r="E8" s="231"/>
      <c r="F8" s="451"/>
      <c r="G8" s="230" t="s">
        <v>352</v>
      </c>
      <c r="H8" s="231"/>
      <c r="I8" s="231"/>
      <c r="J8" s="451"/>
      <c r="K8" s="251"/>
      <c r="L8" s="251"/>
      <c r="M8" s="251"/>
    </row>
    <row r="9" spans="1:13" ht="30" customHeight="1" thickBot="1">
      <c r="A9" s="452"/>
      <c r="B9" s="453"/>
      <c r="C9" s="454"/>
      <c r="D9" s="331" t="s">
        <v>348</v>
      </c>
      <c r="E9" s="455" t="s">
        <v>285</v>
      </c>
      <c r="F9" s="349"/>
      <c r="G9" s="456" t="s">
        <v>354</v>
      </c>
      <c r="H9" s="457"/>
      <c r="I9" s="457"/>
      <c r="J9" s="458"/>
      <c r="K9" s="251"/>
      <c r="L9" s="251"/>
      <c r="M9" s="251"/>
    </row>
    <row r="10" spans="1:13" ht="13.5" thickBot="1">
      <c r="A10" s="459"/>
      <c r="B10" s="460" t="s">
        <v>349</v>
      </c>
      <c r="C10" s="461" t="s">
        <v>162</v>
      </c>
      <c r="D10" s="352"/>
      <c r="E10" s="462" t="s">
        <v>350</v>
      </c>
      <c r="F10" s="463" t="s">
        <v>351</v>
      </c>
      <c r="G10" s="250">
        <v>1</v>
      </c>
      <c r="H10" s="250">
        <v>2</v>
      </c>
      <c r="I10" s="250">
        <v>3</v>
      </c>
      <c r="J10" s="250">
        <v>4</v>
      </c>
      <c r="K10" s="251"/>
      <c r="L10" s="251"/>
      <c r="M10" s="251"/>
    </row>
    <row r="11" spans="1:13" ht="12.75">
      <c r="A11" s="168">
        <v>1</v>
      </c>
      <c r="B11" s="168">
        <v>2</v>
      </c>
      <c r="C11" s="169" t="s">
        <v>163</v>
      </c>
      <c r="D11" s="464">
        <v>4</v>
      </c>
      <c r="E11" s="465">
        <v>5</v>
      </c>
      <c r="F11" s="466">
        <v>6</v>
      </c>
      <c r="G11" s="467">
        <v>7</v>
      </c>
      <c r="H11" s="166">
        <v>8</v>
      </c>
      <c r="I11" s="250">
        <v>9</v>
      </c>
      <c r="J11" s="166">
        <v>10</v>
      </c>
      <c r="K11" s="251"/>
      <c r="L11" s="251"/>
      <c r="M11" s="251"/>
    </row>
    <row r="12" spans="1:13" ht="36.75" customHeight="1">
      <c r="A12" s="166">
        <v>4000</v>
      </c>
      <c r="B12" s="468" t="s">
        <v>355</v>
      </c>
      <c r="C12" s="469"/>
      <c r="D12" s="470">
        <f aca="true" t="shared" si="0" ref="D12:J12">SUM(D14,D175,D210)</f>
        <v>2204160.392</v>
      </c>
      <c r="E12" s="408">
        <f t="shared" si="0"/>
        <v>1931363.687</v>
      </c>
      <c r="F12" s="471">
        <f t="shared" si="0"/>
        <v>272796.70499999996</v>
      </c>
      <c r="G12" s="472">
        <f t="shared" si="0"/>
        <v>0</v>
      </c>
      <c r="H12" s="287">
        <f t="shared" si="0"/>
        <v>0</v>
      </c>
      <c r="I12" s="287">
        <f t="shared" si="0"/>
        <v>0</v>
      </c>
      <c r="J12" s="287">
        <f t="shared" si="0"/>
        <v>0</v>
      </c>
      <c r="K12" s="251"/>
      <c r="L12" s="251"/>
      <c r="M12" s="251"/>
    </row>
    <row r="13" spans="1:13" ht="12.75">
      <c r="A13" s="166"/>
      <c r="B13" s="473" t="s">
        <v>313</v>
      </c>
      <c r="C13" s="469"/>
      <c r="D13" s="474"/>
      <c r="E13" s="387"/>
      <c r="F13" s="475"/>
      <c r="G13" s="476"/>
      <c r="H13" s="270"/>
      <c r="I13" s="270"/>
      <c r="J13" s="270"/>
      <c r="K13" s="251"/>
      <c r="L13" s="477"/>
      <c r="M13" s="251"/>
    </row>
    <row r="14" spans="1:13" ht="42" customHeight="1">
      <c r="A14" s="166">
        <v>4050</v>
      </c>
      <c r="B14" s="478" t="s">
        <v>356</v>
      </c>
      <c r="C14" s="390" t="s">
        <v>104</v>
      </c>
      <c r="D14" s="474">
        <f aca="true" t="shared" si="1" ref="D14:J14">SUM(D16,D29,D72,D87,D97,D131,D146)</f>
        <v>1931363.687</v>
      </c>
      <c r="E14" s="387">
        <f t="shared" si="1"/>
        <v>1931363.687</v>
      </c>
      <c r="F14" s="475">
        <f t="shared" si="1"/>
        <v>0</v>
      </c>
      <c r="G14" s="476">
        <f t="shared" si="1"/>
        <v>0</v>
      </c>
      <c r="H14" s="270">
        <f t="shared" si="1"/>
        <v>0</v>
      </c>
      <c r="I14" s="270">
        <f t="shared" si="1"/>
        <v>0</v>
      </c>
      <c r="J14" s="270">
        <f t="shared" si="1"/>
        <v>0</v>
      </c>
      <c r="K14" s="251"/>
      <c r="L14" s="477"/>
      <c r="M14" s="251"/>
    </row>
    <row r="15" spans="1:15" ht="12.75">
      <c r="A15" s="166"/>
      <c r="B15" s="473" t="s">
        <v>313</v>
      </c>
      <c r="C15" s="469"/>
      <c r="D15" s="474"/>
      <c r="E15" s="387"/>
      <c r="F15" s="475"/>
      <c r="G15" s="476"/>
      <c r="H15" s="270"/>
      <c r="I15" s="270"/>
      <c r="J15" s="270"/>
      <c r="K15" s="251"/>
      <c r="L15" s="477"/>
      <c r="M15" s="477"/>
      <c r="N15" s="477"/>
      <c r="O15" s="477"/>
    </row>
    <row r="16" spans="1:15" ht="30.75" customHeight="1">
      <c r="A16" s="166">
        <v>4100</v>
      </c>
      <c r="B16" s="300" t="s">
        <v>357</v>
      </c>
      <c r="C16" s="479" t="s">
        <v>104</v>
      </c>
      <c r="D16" s="474">
        <f>SUM(D18,D23,D26)</f>
        <v>432592</v>
      </c>
      <c r="E16" s="387">
        <f>SUM(E18,E23,E26)</f>
        <v>432592</v>
      </c>
      <c r="F16" s="475" t="s">
        <v>109</v>
      </c>
      <c r="G16" s="476">
        <f>SUM(G18,G23,G26)</f>
        <v>0</v>
      </c>
      <c r="H16" s="270">
        <f>SUM(H18,H23,H26)</f>
        <v>0</v>
      </c>
      <c r="I16" s="270">
        <f>SUM(I18,I23,I26)</f>
        <v>0</v>
      </c>
      <c r="J16" s="270">
        <f>SUM(J18,J23,J26)</f>
        <v>0</v>
      </c>
      <c r="K16" s="251"/>
      <c r="L16" s="477"/>
      <c r="M16" s="477"/>
      <c r="N16" s="477"/>
      <c r="O16" s="477"/>
    </row>
    <row r="17" spans="1:15" ht="12.75">
      <c r="A17" s="166"/>
      <c r="B17" s="473" t="s">
        <v>313</v>
      </c>
      <c r="C17" s="469"/>
      <c r="D17" s="474"/>
      <c r="E17" s="387"/>
      <c r="F17" s="475"/>
      <c r="G17" s="476"/>
      <c r="H17" s="270"/>
      <c r="I17" s="270"/>
      <c r="J17" s="270"/>
      <c r="K17" s="251"/>
      <c r="L17" s="477"/>
      <c r="M17" s="477"/>
      <c r="N17" s="477"/>
      <c r="O17" s="477"/>
    </row>
    <row r="18" spans="1:16" ht="25.5">
      <c r="A18" s="166">
        <v>4110</v>
      </c>
      <c r="B18" s="480" t="s">
        <v>358</v>
      </c>
      <c r="C18" s="479" t="s">
        <v>104</v>
      </c>
      <c r="D18" s="474">
        <f>SUM(D20:D22)</f>
        <v>432592</v>
      </c>
      <c r="E18" s="387">
        <f>SUM(E20:E22)</f>
        <v>432592</v>
      </c>
      <c r="F18" s="471" t="s">
        <v>108</v>
      </c>
      <c r="G18" s="476">
        <f>SUM(G20:G22)</f>
        <v>0</v>
      </c>
      <c r="H18" s="270">
        <f>SUM(H20:H22)</f>
        <v>0</v>
      </c>
      <c r="I18" s="270">
        <f>SUM(I20:I22)</f>
        <v>0</v>
      </c>
      <c r="J18" s="270">
        <f>SUM(J20:J22)</f>
        <v>0</v>
      </c>
      <c r="K18" s="251"/>
      <c r="L18" s="477"/>
      <c r="M18" s="477"/>
      <c r="N18" s="477"/>
      <c r="O18" s="382"/>
      <c r="P18" s="481"/>
    </row>
    <row r="19" spans="1:13" ht="12.75">
      <c r="A19" s="166"/>
      <c r="B19" s="473" t="s">
        <v>315</v>
      </c>
      <c r="C19" s="479"/>
      <c r="D19" s="474"/>
      <c r="E19" s="387"/>
      <c r="F19" s="471"/>
      <c r="G19" s="476"/>
      <c r="H19" s="270"/>
      <c r="I19" s="270"/>
      <c r="J19" s="270"/>
      <c r="K19" s="251"/>
      <c r="L19" s="477"/>
      <c r="M19" s="251"/>
    </row>
    <row r="20" spans="1:13" ht="12.75">
      <c r="A20" s="166">
        <v>4111</v>
      </c>
      <c r="B20" s="482" t="s">
        <v>359</v>
      </c>
      <c r="C20" s="483" t="s">
        <v>9</v>
      </c>
      <c r="D20" s="474">
        <f>SUM(E20:F20)</f>
        <v>402046.1</v>
      </c>
      <c r="E20" s="387">
        <v>402046.1</v>
      </c>
      <c r="F20" s="471" t="s">
        <v>108</v>
      </c>
      <c r="G20" s="476"/>
      <c r="H20" s="270"/>
      <c r="I20" s="270"/>
      <c r="J20" s="270"/>
      <c r="K20" s="484"/>
      <c r="L20" s="477"/>
      <c r="M20" s="251"/>
    </row>
    <row r="21" spans="1:13" ht="25.5">
      <c r="A21" s="166">
        <v>4112</v>
      </c>
      <c r="B21" s="482" t="s">
        <v>360</v>
      </c>
      <c r="C21" s="483" t="s">
        <v>10</v>
      </c>
      <c r="D21" s="474">
        <f>SUM(E21:F21)</f>
        <v>30545.9</v>
      </c>
      <c r="E21" s="387">
        <v>30545.9</v>
      </c>
      <c r="F21" s="471" t="s">
        <v>108</v>
      </c>
      <c r="G21" s="387"/>
      <c r="H21" s="388"/>
      <c r="I21" s="387"/>
      <c r="J21" s="387"/>
      <c r="K21" s="484"/>
      <c r="L21" s="477"/>
      <c r="M21" s="251"/>
    </row>
    <row r="22" spans="1:13" ht="12.75">
      <c r="A22" s="166">
        <v>4114</v>
      </c>
      <c r="B22" s="482" t="s">
        <v>361</v>
      </c>
      <c r="C22" s="483" t="s">
        <v>8</v>
      </c>
      <c r="D22" s="474">
        <f>SUM(E22:F22)</f>
        <v>0</v>
      </c>
      <c r="E22" s="387">
        <v>0</v>
      </c>
      <c r="F22" s="471" t="s">
        <v>108</v>
      </c>
      <c r="G22" s="476"/>
      <c r="H22" s="270"/>
      <c r="I22" s="270"/>
      <c r="J22" s="270"/>
      <c r="K22" s="484"/>
      <c r="L22" s="477"/>
      <c r="M22" s="251"/>
    </row>
    <row r="23" spans="1:13" ht="25.5">
      <c r="A23" s="166">
        <v>4120</v>
      </c>
      <c r="B23" s="485" t="s">
        <v>362</v>
      </c>
      <c r="C23" s="479" t="s">
        <v>104</v>
      </c>
      <c r="D23" s="474">
        <f>SUM(D25)</f>
        <v>0</v>
      </c>
      <c r="E23" s="387">
        <f>SUM(E25)</f>
        <v>0</v>
      </c>
      <c r="F23" s="471" t="s">
        <v>108</v>
      </c>
      <c r="G23" s="476">
        <f>SUM(G25)</f>
        <v>0</v>
      </c>
      <c r="H23" s="270">
        <f>SUM(H25)</f>
        <v>0</v>
      </c>
      <c r="I23" s="270">
        <f>SUM(I25)</f>
        <v>0</v>
      </c>
      <c r="J23" s="270">
        <f>SUM(J25)</f>
        <v>0</v>
      </c>
      <c r="K23" s="484"/>
      <c r="L23" s="477"/>
      <c r="M23" s="251"/>
    </row>
    <row r="24" spans="1:13" ht="12.75">
      <c r="A24" s="166"/>
      <c r="B24" s="473" t="s">
        <v>315</v>
      </c>
      <c r="C24" s="479"/>
      <c r="D24" s="474"/>
      <c r="E24" s="387"/>
      <c r="F24" s="471"/>
      <c r="G24" s="476"/>
      <c r="H24" s="270"/>
      <c r="I24" s="270"/>
      <c r="J24" s="270"/>
      <c r="K24" s="484"/>
      <c r="L24" s="477"/>
      <c r="M24" s="251"/>
    </row>
    <row r="25" spans="1:13" ht="13.5" customHeight="1">
      <c r="A25" s="166">
        <v>4121</v>
      </c>
      <c r="B25" s="482" t="s">
        <v>363</v>
      </c>
      <c r="C25" s="483" t="s">
        <v>11</v>
      </c>
      <c r="D25" s="474">
        <f>SUM(E25:F25)</f>
        <v>0</v>
      </c>
      <c r="E25" s="387"/>
      <c r="F25" s="471" t="s">
        <v>108</v>
      </c>
      <c r="G25" s="476"/>
      <c r="H25" s="270"/>
      <c r="I25" s="270"/>
      <c r="J25" s="270"/>
      <c r="K25" s="484"/>
      <c r="L25" s="477"/>
      <c r="M25" s="251"/>
    </row>
    <row r="26" spans="1:13" ht="25.5" customHeight="1">
      <c r="A26" s="166">
        <v>4130</v>
      </c>
      <c r="B26" s="485" t="s">
        <v>364</v>
      </c>
      <c r="C26" s="479" t="s">
        <v>104</v>
      </c>
      <c r="D26" s="474">
        <f>SUM(D28)</f>
        <v>0</v>
      </c>
      <c r="E26" s="387">
        <f>SUM(E28)</f>
        <v>0</v>
      </c>
      <c r="F26" s="475" t="s">
        <v>109</v>
      </c>
      <c r="G26" s="476">
        <f>SUM(G28)</f>
        <v>0</v>
      </c>
      <c r="H26" s="270">
        <f>SUM(H28)</f>
        <v>0</v>
      </c>
      <c r="I26" s="270">
        <f>SUM(I28)</f>
        <v>0</v>
      </c>
      <c r="J26" s="270">
        <f>SUM(J28)</f>
        <v>0</v>
      </c>
      <c r="K26" s="484"/>
      <c r="L26" s="477"/>
      <c r="M26" s="251"/>
    </row>
    <row r="27" spans="1:13" ht="12.75">
      <c r="A27" s="166"/>
      <c r="B27" s="473" t="s">
        <v>315</v>
      </c>
      <c r="C27" s="479"/>
      <c r="D27" s="474"/>
      <c r="E27" s="387"/>
      <c r="F27" s="471"/>
      <c r="G27" s="476"/>
      <c r="H27" s="270"/>
      <c r="I27" s="270"/>
      <c r="J27" s="270"/>
      <c r="K27" s="484"/>
      <c r="L27" s="477"/>
      <c r="M27" s="251"/>
    </row>
    <row r="28" spans="1:13" ht="13.5" customHeight="1">
      <c r="A28" s="166">
        <v>4131</v>
      </c>
      <c r="B28" s="485" t="s">
        <v>365</v>
      </c>
      <c r="C28" s="483" t="s">
        <v>12</v>
      </c>
      <c r="D28" s="474">
        <f>SUM(E28:F28)</f>
        <v>0</v>
      </c>
      <c r="E28" s="387"/>
      <c r="F28" s="471" t="s">
        <v>109</v>
      </c>
      <c r="G28" s="476"/>
      <c r="H28" s="270"/>
      <c r="I28" s="270"/>
      <c r="J28" s="270"/>
      <c r="K28" s="484"/>
      <c r="L28" s="477"/>
      <c r="M28" s="251"/>
    </row>
    <row r="29" spans="1:13" ht="48" customHeight="1">
      <c r="A29" s="166">
        <v>4200</v>
      </c>
      <c r="B29" s="482" t="s">
        <v>366</v>
      </c>
      <c r="C29" s="479" t="s">
        <v>104</v>
      </c>
      <c r="D29" s="474">
        <f>SUM(D31,D40,D45,D55,D58,D62)</f>
        <v>370050.387</v>
      </c>
      <c r="E29" s="387">
        <f>SUM(E31,E40,E45,E55,E58,E62)</f>
        <v>370050.387</v>
      </c>
      <c r="F29" s="471" t="s">
        <v>108</v>
      </c>
      <c r="G29" s="476">
        <f>SUM(G31,G40,G45,G55,G58,G62)</f>
        <v>0</v>
      </c>
      <c r="H29" s="270">
        <f>SUM(H31,H40,H45,H55,H58,H62)</f>
        <v>0</v>
      </c>
      <c r="I29" s="270">
        <f>SUM(I31,I40,I45,I55,I58,I62)</f>
        <v>0</v>
      </c>
      <c r="J29" s="270">
        <f>SUM(J31,J40,J45,J55,J58,J62)</f>
        <v>0</v>
      </c>
      <c r="K29" s="484"/>
      <c r="L29" s="477"/>
      <c r="M29" s="251"/>
    </row>
    <row r="30" spans="1:13" ht="12.75">
      <c r="A30" s="166"/>
      <c r="B30" s="473" t="s">
        <v>313</v>
      </c>
      <c r="C30" s="469"/>
      <c r="D30" s="474"/>
      <c r="E30" s="387"/>
      <c r="F30" s="475"/>
      <c r="G30" s="476"/>
      <c r="H30" s="270"/>
      <c r="I30" s="270"/>
      <c r="J30" s="270"/>
      <c r="K30" s="484"/>
      <c r="L30" s="477"/>
      <c r="M30" s="251"/>
    </row>
    <row r="31" spans="1:13" ht="38.25">
      <c r="A31" s="166">
        <v>4210</v>
      </c>
      <c r="B31" s="485" t="s">
        <v>367</v>
      </c>
      <c r="C31" s="479" t="s">
        <v>104</v>
      </c>
      <c r="D31" s="474">
        <f>SUM(D33:D39)</f>
        <v>142206.4</v>
      </c>
      <c r="E31" s="387">
        <f>SUM(E33:E39)</f>
        <v>142206.4</v>
      </c>
      <c r="F31" s="471" t="s">
        <v>108</v>
      </c>
      <c r="G31" s="476">
        <f>SUM(G33:G39)</f>
        <v>0</v>
      </c>
      <c r="H31" s="270">
        <f>SUM(H33:H39)</f>
        <v>0</v>
      </c>
      <c r="I31" s="270">
        <f>SUM(I33:I39)</f>
        <v>0</v>
      </c>
      <c r="J31" s="270">
        <f>SUM(J33:J39)</f>
        <v>0</v>
      </c>
      <c r="K31" s="484"/>
      <c r="L31" s="477"/>
      <c r="M31" s="251"/>
    </row>
    <row r="32" spans="1:13" ht="12.75">
      <c r="A32" s="166"/>
      <c r="B32" s="473" t="s">
        <v>315</v>
      </c>
      <c r="C32" s="479"/>
      <c r="D32" s="474"/>
      <c r="E32" s="387"/>
      <c r="F32" s="471"/>
      <c r="G32" s="476"/>
      <c r="H32" s="270"/>
      <c r="I32" s="270"/>
      <c r="J32" s="270"/>
      <c r="K32" s="484"/>
      <c r="L32" s="477"/>
      <c r="M32" s="251"/>
    </row>
    <row r="33" spans="1:13" ht="12.75">
      <c r="A33" s="166">
        <v>4211</v>
      </c>
      <c r="B33" s="482" t="s">
        <v>368</v>
      </c>
      <c r="C33" s="483" t="s">
        <v>13</v>
      </c>
      <c r="D33" s="474">
        <f aca="true" t="shared" si="2" ref="D33:D39">SUM(E33:F33)</f>
        <v>730</v>
      </c>
      <c r="E33" s="387">
        <v>730</v>
      </c>
      <c r="F33" s="471" t="s">
        <v>108</v>
      </c>
      <c r="G33" s="476"/>
      <c r="H33" s="270"/>
      <c r="I33" s="270"/>
      <c r="J33" s="270"/>
      <c r="K33" s="484"/>
      <c r="L33" s="477"/>
      <c r="M33" s="251"/>
    </row>
    <row r="34" spans="1:13" ht="12.75">
      <c r="A34" s="166">
        <v>4212</v>
      </c>
      <c r="B34" s="485" t="s">
        <v>369</v>
      </c>
      <c r="C34" s="483" t="s">
        <v>14</v>
      </c>
      <c r="D34" s="474">
        <f t="shared" si="2"/>
        <v>51166</v>
      </c>
      <c r="E34" s="387">
        <v>51166</v>
      </c>
      <c r="F34" s="471" t="s">
        <v>108</v>
      </c>
      <c r="G34" s="476"/>
      <c r="H34" s="270"/>
      <c r="I34" s="270"/>
      <c r="J34" s="270"/>
      <c r="K34" s="484"/>
      <c r="L34" s="477"/>
      <c r="M34" s="251"/>
    </row>
    <row r="35" spans="1:13" ht="12.75">
      <c r="A35" s="166">
        <v>4213</v>
      </c>
      <c r="B35" s="482" t="s">
        <v>370</v>
      </c>
      <c r="C35" s="483" t="s">
        <v>15</v>
      </c>
      <c r="D35" s="474">
        <f t="shared" si="2"/>
        <v>86764.4</v>
      </c>
      <c r="E35" s="387">
        <v>86764.4</v>
      </c>
      <c r="F35" s="471" t="s">
        <v>108</v>
      </c>
      <c r="G35" s="476"/>
      <c r="H35" s="270"/>
      <c r="I35" s="270"/>
      <c r="J35" s="270"/>
      <c r="K35" s="484"/>
      <c r="L35" s="477"/>
      <c r="M35" s="251"/>
    </row>
    <row r="36" spans="1:13" ht="12.75">
      <c r="A36" s="166">
        <v>4214</v>
      </c>
      <c r="B36" s="482" t="s">
        <v>371</v>
      </c>
      <c r="C36" s="483" t="s">
        <v>16</v>
      </c>
      <c r="D36" s="474">
        <f t="shared" si="2"/>
        <v>3131</v>
      </c>
      <c r="E36" s="387">
        <v>3131</v>
      </c>
      <c r="F36" s="471" t="s">
        <v>108</v>
      </c>
      <c r="G36" s="387"/>
      <c r="H36" s="388"/>
      <c r="I36" s="387"/>
      <c r="J36" s="387"/>
      <c r="K36" s="484"/>
      <c r="L36" s="477"/>
      <c r="M36" s="251"/>
    </row>
    <row r="37" spans="1:13" ht="12.75">
      <c r="A37" s="166">
        <v>4215</v>
      </c>
      <c r="B37" s="482" t="s">
        <v>372</v>
      </c>
      <c r="C37" s="483" t="s">
        <v>17</v>
      </c>
      <c r="D37" s="474">
        <f t="shared" si="2"/>
        <v>415</v>
      </c>
      <c r="E37" s="387">
        <v>415</v>
      </c>
      <c r="F37" s="471" t="s">
        <v>108</v>
      </c>
      <c r="G37" s="387"/>
      <c r="H37" s="388"/>
      <c r="I37" s="387"/>
      <c r="J37" s="387"/>
      <c r="K37" s="484"/>
      <c r="L37" s="477"/>
      <c r="M37" s="251"/>
    </row>
    <row r="38" spans="1:13" ht="17.25" customHeight="1">
      <c r="A38" s="166">
        <v>4216</v>
      </c>
      <c r="B38" s="482" t="s">
        <v>373</v>
      </c>
      <c r="C38" s="483" t="s">
        <v>18</v>
      </c>
      <c r="D38" s="474">
        <f t="shared" si="2"/>
        <v>0</v>
      </c>
      <c r="E38" s="387"/>
      <c r="F38" s="471" t="s">
        <v>108</v>
      </c>
      <c r="G38" s="476"/>
      <c r="H38" s="270"/>
      <c r="I38" s="270"/>
      <c r="J38" s="270"/>
      <c r="K38" s="484"/>
      <c r="L38" s="477"/>
      <c r="M38" s="251"/>
    </row>
    <row r="39" spans="1:13" ht="12.75">
      <c r="A39" s="166">
        <v>4217</v>
      </c>
      <c r="B39" s="482" t="s">
        <v>374</v>
      </c>
      <c r="C39" s="483" t="s">
        <v>19</v>
      </c>
      <c r="D39" s="474">
        <f t="shared" si="2"/>
        <v>0</v>
      </c>
      <c r="E39" s="387"/>
      <c r="F39" s="471" t="s">
        <v>108</v>
      </c>
      <c r="G39" s="476"/>
      <c r="H39" s="270"/>
      <c r="I39" s="270"/>
      <c r="J39" s="270"/>
      <c r="K39" s="484"/>
      <c r="L39" s="477"/>
      <c r="M39" s="251"/>
    </row>
    <row r="40" spans="1:13" ht="25.5">
      <c r="A40" s="166">
        <v>4220</v>
      </c>
      <c r="B40" s="485" t="s">
        <v>375</v>
      </c>
      <c r="C40" s="479" t="s">
        <v>104</v>
      </c>
      <c r="D40" s="474">
        <f>SUM(D42:D44)</f>
        <v>850</v>
      </c>
      <c r="E40" s="387">
        <f>SUM(E42:E44)</f>
        <v>850</v>
      </c>
      <c r="F40" s="471" t="s">
        <v>108</v>
      </c>
      <c r="G40" s="476">
        <f>SUM(G42:G44)</f>
        <v>0</v>
      </c>
      <c r="H40" s="270">
        <f>SUM(H42:H44)</f>
        <v>0</v>
      </c>
      <c r="I40" s="270">
        <f>SUM(I42:I44)</f>
        <v>0</v>
      </c>
      <c r="J40" s="270">
        <f>SUM(J42:J44)</f>
        <v>0</v>
      </c>
      <c r="K40" s="484"/>
      <c r="L40" s="477"/>
      <c r="M40" s="251"/>
    </row>
    <row r="41" spans="1:13" ht="12.75">
      <c r="A41" s="166"/>
      <c r="B41" s="473" t="s">
        <v>315</v>
      </c>
      <c r="C41" s="479"/>
      <c r="D41" s="474"/>
      <c r="E41" s="387"/>
      <c r="F41" s="471"/>
      <c r="G41" s="476"/>
      <c r="H41" s="270"/>
      <c r="I41" s="270"/>
      <c r="J41" s="270"/>
      <c r="K41" s="484"/>
      <c r="L41" s="477"/>
      <c r="M41" s="251"/>
    </row>
    <row r="42" spans="1:13" ht="12.75">
      <c r="A42" s="166">
        <v>4221</v>
      </c>
      <c r="B42" s="482" t="s">
        <v>376</v>
      </c>
      <c r="C42" s="169">
        <v>4221</v>
      </c>
      <c r="D42" s="474">
        <f>SUM(E42:F42)</f>
        <v>850</v>
      </c>
      <c r="E42" s="387">
        <v>850</v>
      </c>
      <c r="F42" s="471" t="s">
        <v>108</v>
      </c>
      <c r="G42" s="387"/>
      <c r="H42" s="388"/>
      <c r="I42" s="387"/>
      <c r="J42" s="387"/>
      <c r="K42" s="484"/>
      <c r="L42" s="477"/>
      <c r="M42" s="251"/>
    </row>
    <row r="43" spans="1:13" ht="12.75">
      <c r="A43" s="166">
        <v>4222</v>
      </c>
      <c r="B43" s="482" t="s">
        <v>377</v>
      </c>
      <c r="C43" s="483" t="s">
        <v>66</v>
      </c>
      <c r="D43" s="474">
        <f>SUM(E43:F43)</f>
        <v>0</v>
      </c>
      <c r="E43" s="387"/>
      <c r="F43" s="471" t="s">
        <v>108</v>
      </c>
      <c r="G43" s="387"/>
      <c r="H43" s="388"/>
      <c r="I43" s="387"/>
      <c r="J43" s="387"/>
      <c r="K43" s="484"/>
      <c r="L43" s="477"/>
      <c r="M43" s="251"/>
    </row>
    <row r="44" spans="1:13" ht="12.75">
      <c r="A44" s="166">
        <v>4223</v>
      </c>
      <c r="B44" s="482" t="s">
        <v>378</v>
      </c>
      <c r="C44" s="483" t="s">
        <v>67</v>
      </c>
      <c r="D44" s="474">
        <f>SUM(E44:F44)</f>
        <v>0</v>
      </c>
      <c r="E44" s="387"/>
      <c r="F44" s="471" t="s">
        <v>108</v>
      </c>
      <c r="G44" s="476"/>
      <c r="H44" s="270"/>
      <c r="I44" s="270"/>
      <c r="J44" s="270"/>
      <c r="K44" s="484"/>
      <c r="L44" s="477"/>
      <c r="M44" s="251"/>
    </row>
    <row r="45" spans="1:13" ht="51">
      <c r="A45" s="166">
        <v>4230</v>
      </c>
      <c r="B45" s="485" t="s">
        <v>379</v>
      </c>
      <c r="C45" s="479" t="s">
        <v>104</v>
      </c>
      <c r="D45" s="474">
        <f>SUM(D47:D54)</f>
        <v>32465.1</v>
      </c>
      <c r="E45" s="387">
        <f>SUM(E47:E54)</f>
        <v>32465.1</v>
      </c>
      <c r="F45" s="471" t="s">
        <v>108</v>
      </c>
      <c r="G45" s="476">
        <f>SUM(G47:G54)</f>
        <v>0</v>
      </c>
      <c r="H45" s="270">
        <f>SUM(H47:H54)</f>
        <v>0</v>
      </c>
      <c r="I45" s="270">
        <f>SUM(I47:I54)</f>
        <v>0</v>
      </c>
      <c r="J45" s="270">
        <f>SUM(J47:J54)</f>
        <v>0</v>
      </c>
      <c r="K45" s="484"/>
      <c r="L45" s="477"/>
      <c r="M45" s="251"/>
    </row>
    <row r="46" spans="1:13" ht="12.75">
      <c r="A46" s="166"/>
      <c r="B46" s="473" t="s">
        <v>315</v>
      </c>
      <c r="C46" s="479"/>
      <c r="D46" s="474"/>
      <c r="E46" s="387"/>
      <c r="F46" s="471"/>
      <c r="G46" s="476"/>
      <c r="H46" s="270"/>
      <c r="I46" s="270"/>
      <c r="J46" s="270"/>
      <c r="K46" s="484"/>
      <c r="L46" s="477"/>
      <c r="M46" s="251"/>
    </row>
    <row r="47" spans="1:13" ht="12.75">
      <c r="A47" s="166">
        <v>4231</v>
      </c>
      <c r="B47" s="482" t="s">
        <v>380</v>
      </c>
      <c r="C47" s="483" t="s">
        <v>68</v>
      </c>
      <c r="D47" s="474">
        <f>SUM(E47:F47)</f>
        <v>100</v>
      </c>
      <c r="E47" s="387">
        <v>100</v>
      </c>
      <c r="F47" s="471" t="s">
        <v>108</v>
      </c>
      <c r="G47" s="387"/>
      <c r="H47" s="388"/>
      <c r="I47" s="387"/>
      <c r="J47" s="387"/>
      <c r="K47" s="484"/>
      <c r="L47" s="477"/>
      <c r="M47" s="251"/>
    </row>
    <row r="48" spans="1:13" ht="12.75">
      <c r="A48" s="166">
        <v>4232</v>
      </c>
      <c r="B48" s="482" t="s">
        <v>381</v>
      </c>
      <c r="C48" s="483" t="s">
        <v>69</v>
      </c>
      <c r="D48" s="474">
        <f aca="true" t="shared" si="3" ref="D48:D54">SUM(E48:F48)</f>
        <v>2485</v>
      </c>
      <c r="E48" s="387">
        <v>2485</v>
      </c>
      <c r="F48" s="471" t="s">
        <v>108</v>
      </c>
      <c r="G48" s="397"/>
      <c r="H48" s="398"/>
      <c r="I48" s="397"/>
      <c r="J48" s="397"/>
      <c r="K48" s="484"/>
      <c r="L48" s="477"/>
      <c r="M48" s="251"/>
    </row>
    <row r="49" spans="1:13" ht="25.5">
      <c r="A49" s="166">
        <v>4233</v>
      </c>
      <c r="B49" s="482" t="s">
        <v>382</v>
      </c>
      <c r="C49" s="483" t="s">
        <v>70</v>
      </c>
      <c r="D49" s="474">
        <f t="shared" si="3"/>
        <v>150</v>
      </c>
      <c r="E49" s="387">
        <v>150</v>
      </c>
      <c r="F49" s="471" t="s">
        <v>108</v>
      </c>
      <c r="G49" s="387"/>
      <c r="H49" s="388"/>
      <c r="I49" s="387"/>
      <c r="J49" s="387"/>
      <c r="K49" s="484"/>
      <c r="L49" s="477"/>
      <c r="M49" s="251"/>
    </row>
    <row r="50" spans="1:13" ht="12.75">
      <c r="A50" s="166">
        <v>4234</v>
      </c>
      <c r="B50" s="482" t="s">
        <v>383</v>
      </c>
      <c r="C50" s="483" t="s">
        <v>71</v>
      </c>
      <c r="D50" s="474">
        <f t="shared" si="3"/>
        <v>886.5</v>
      </c>
      <c r="E50" s="387">
        <v>886.5</v>
      </c>
      <c r="F50" s="471" t="s">
        <v>108</v>
      </c>
      <c r="G50" s="476"/>
      <c r="H50" s="270"/>
      <c r="I50" s="270"/>
      <c r="J50" s="270"/>
      <c r="K50" s="484"/>
      <c r="L50" s="477"/>
      <c r="M50" s="251"/>
    </row>
    <row r="51" spans="1:13" ht="12.75">
      <c r="A51" s="166">
        <v>4235</v>
      </c>
      <c r="B51" s="486" t="s">
        <v>384</v>
      </c>
      <c r="C51" s="487">
        <v>4235</v>
      </c>
      <c r="D51" s="474">
        <f t="shared" si="3"/>
        <v>0</v>
      </c>
      <c r="E51" s="387"/>
      <c r="F51" s="471" t="s">
        <v>108</v>
      </c>
      <c r="G51" s="476"/>
      <c r="H51" s="270"/>
      <c r="I51" s="270"/>
      <c r="J51" s="270"/>
      <c r="K51" s="484"/>
      <c r="L51" s="477"/>
      <c r="M51" s="251"/>
    </row>
    <row r="52" spans="1:13" ht="12.75">
      <c r="A52" s="166">
        <v>4236</v>
      </c>
      <c r="B52" s="482" t="s">
        <v>385</v>
      </c>
      <c r="C52" s="483" t="s">
        <v>72</v>
      </c>
      <c r="D52" s="474">
        <f t="shared" si="3"/>
        <v>0</v>
      </c>
      <c r="E52" s="387"/>
      <c r="F52" s="471" t="s">
        <v>108</v>
      </c>
      <c r="G52" s="476"/>
      <c r="H52" s="270"/>
      <c r="I52" s="270"/>
      <c r="J52" s="270"/>
      <c r="K52" s="484"/>
      <c r="L52" s="477"/>
      <c r="M52" s="251"/>
    </row>
    <row r="53" spans="1:13" ht="12.75">
      <c r="A53" s="166">
        <v>4237</v>
      </c>
      <c r="B53" s="482" t="s">
        <v>386</v>
      </c>
      <c r="C53" s="483" t="s">
        <v>73</v>
      </c>
      <c r="D53" s="474">
        <f t="shared" si="3"/>
        <v>1000</v>
      </c>
      <c r="E53" s="387">
        <v>1000</v>
      </c>
      <c r="F53" s="471" t="s">
        <v>108</v>
      </c>
      <c r="G53" s="387"/>
      <c r="H53" s="388"/>
      <c r="I53" s="387"/>
      <c r="J53" s="387"/>
      <c r="K53" s="484"/>
      <c r="L53" s="477"/>
      <c r="M53" s="251"/>
    </row>
    <row r="54" spans="1:13" ht="12.75">
      <c r="A54" s="166">
        <v>4238</v>
      </c>
      <c r="B54" s="482" t="s">
        <v>387</v>
      </c>
      <c r="C54" s="483" t="s">
        <v>74</v>
      </c>
      <c r="D54" s="474">
        <f t="shared" si="3"/>
        <v>27843.6</v>
      </c>
      <c r="E54" s="387">
        <v>27843.6</v>
      </c>
      <c r="F54" s="471" t="s">
        <v>108</v>
      </c>
      <c r="G54" s="476"/>
      <c r="H54" s="270"/>
      <c r="I54" s="270"/>
      <c r="J54" s="270"/>
      <c r="K54" s="484"/>
      <c r="L54" s="477"/>
      <c r="M54" s="251"/>
    </row>
    <row r="55" spans="1:13" ht="25.5">
      <c r="A55" s="166">
        <v>4240</v>
      </c>
      <c r="B55" s="485" t="s">
        <v>388</v>
      </c>
      <c r="C55" s="479" t="s">
        <v>104</v>
      </c>
      <c r="D55" s="474">
        <f>SUM(D57)</f>
        <v>7613</v>
      </c>
      <c r="E55" s="387">
        <f>SUM(E57)</f>
        <v>7613</v>
      </c>
      <c r="F55" s="471" t="s">
        <v>108</v>
      </c>
      <c r="G55" s="476">
        <f>SUM(G57)</f>
        <v>0</v>
      </c>
      <c r="H55" s="270">
        <f>SUM(H57)</f>
        <v>0</v>
      </c>
      <c r="I55" s="270">
        <f>SUM(I57)</f>
        <v>0</v>
      </c>
      <c r="J55" s="270">
        <f>SUM(J57)</f>
        <v>0</v>
      </c>
      <c r="K55" s="484"/>
      <c r="L55" s="477"/>
      <c r="M55" s="251"/>
    </row>
    <row r="56" spans="1:13" ht="12.75">
      <c r="A56" s="166"/>
      <c r="B56" s="473" t="s">
        <v>315</v>
      </c>
      <c r="C56" s="479"/>
      <c r="D56" s="474"/>
      <c r="E56" s="387"/>
      <c r="F56" s="471"/>
      <c r="G56" s="476"/>
      <c r="H56" s="270"/>
      <c r="I56" s="270"/>
      <c r="J56" s="270"/>
      <c r="K56" s="484"/>
      <c r="L56" s="477"/>
      <c r="M56" s="251"/>
    </row>
    <row r="57" spans="1:13" ht="12.75">
      <c r="A57" s="166">
        <v>4241</v>
      </c>
      <c r="B57" s="482" t="s">
        <v>389</v>
      </c>
      <c r="C57" s="483" t="s">
        <v>75</v>
      </c>
      <c r="D57" s="474">
        <f>SUM(E57:F57)</f>
        <v>7613</v>
      </c>
      <c r="E57" s="387">
        <v>7613</v>
      </c>
      <c r="F57" s="471" t="s">
        <v>108</v>
      </c>
      <c r="G57" s="476"/>
      <c r="H57" s="270"/>
      <c r="I57" s="270"/>
      <c r="J57" s="270"/>
      <c r="K57" s="484"/>
      <c r="L57" s="477"/>
      <c r="M57" s="251"/>
    </row>
    <row r="58" spans="1:13" ht="28.5" customHeight="1">
      <c r="A58" s="166">
        <v>4250</v>
      </c>
      <c r="B58" s="485" t="s">
        <v>390</v>
      </c>
      <c r="C58" s="479" t="s">
        <v>104</v>
      </c>
      <c r="D58" s="474">
        <f>SUM(D60:D61)</f>
        <v>160440.887</v>
      </c>
      <c r="E58" s="387">
        <f>SUM(E60:E61)</f>
        <v>160440.887</v>
      </c>
      <c r="F58" s="471" t="s">
        <v>108</v>
      </c>
      <c r="G58" s="476">
        <f>SUM(G60:G61)</f>
        <v>0</v>
      </c>
      <c r="H58" s="270">
        <f>SUM(H60:H61)</f>
        <v>0</v>
      </c>
      <c r="I58" s="270">
        <f>SUM(I60:I61)</f>
        <v>0</v>
      </c>
      <c r="J58" s="270">
        <f>SUM(J60:J61)</f>
        <v>0</v>
      </c>
      <c r="K58" s="484"/>
      <c r="L58" s="477"/>
      <c r="M58" s="251"/>
    </row>
    <row r="59" spans="1:13" ht="12.75">
      <c r="A59" s="166"/>
      <c r="B59" s="473" t="s">
        <v>315</v>
      </c>
      <c r="C59" s="479"/>
      <c r="D59" s="474"/>
      <c r="E59" s="387"/>
      <c r="F59" s="471"/>
      <c r="G59" s="476"/>
      <c r="H59" s="270"/>
      <c r="I59" s="270"/>
      <c r="J59" s="270"/>
      <c r="K59" s="484"/>
      <c r="L59" s="477"/>
      <c r="M59" s="251"/>
    </row>
    <row r="60" spans="1:13" ht="12.75">
      <c r="A60" s="166">
        <v>4251</v>
      </c>
      <c r="B60" s="482" t="s">
        <v>391</v>
      </c>
      <c r="C60" s="483" t="s">
        <v>76</v>
      </c>
      <c r="D60" s="488">
        <f>SUM(E60:F60)</f>
        <v>152810.887</v>
      </c>
      <c r="E60" s="489">
        <v>152810.887</v>
      </c>
      <c r="F60" s="471" t="s">
        <v>108</v>
      </c>
      <c r="G60" s="387"/>
      <c r="H60" s="388"/>
      <c r="I60" s="270"/>
      <c r="J60" s="270"/>
      <c r="K60" s="484"/>
      <c r="L60" s="477"/>
      <c r="M60" s="251"/>
    </row>
    <row r="61" spans="1:13" ht="25.5">
      <c r="A61" s="166">
        <v>4252</v>
      </c>
      <c r="B61" s="482" t="s">
        <v>392</v>
      </c>
      <c r="C61" s="483" t="s">
        <v>77</v>
      </c>
      <c r="D61" s="474">
        <f>SUM(E61:F61)</f>
        <v>7630</v>
      </c>
      <c r="E61" s="387">
        <v>7630</v>
      </c>
      <c r="F61" s="471" t="s">
        <v>108</v>
      </c>
      <c r="G61" s="387"/>
      <c r="H61" s="388"/>
      <c r="I61" s="387"/>
      <c r="J61" s="387"/>
      <c r="K61" s="484"/>
      <c r="L61" s="477"/>
      <c r="M61" s="251"/>
    </row>
    <row r="62" spans="1:13" ht="38.25">
      <c r="A62" s="166">
        <v>4260</v>
      </c>
      <c r="B62" s="485" t="s">
        <v>393</v>
      </c>
      <c r="C62" s="479" t="s">
        <v>104</v>
      </c>
      <c r="D62" s="474">
        <f>SUM(D64:D71)</f>
        <v>26475</v>
      </c>
      <c r="E62" s="387">
        <f>SUM(E64:E71)</f>
        <v>26475</v>
      </c>
      <c r="F62" s="471" t="s">
        <v>108</v>
      </c>
      <c r="G62" s="476">
        <f>SUM(G64:G71)</f>
        <v>0</v>
      </c>
      <c r="H62" s="270">
        <f>SUM(H64:H71)</f>
        <v>0</v>
      </c>
      <c r="I62" s="270">
        <f>SUM(I64:I71)</f>
        <v>0</v>
      </c>
      <c r="J62" s="270">
        <f>SUM(J64:J71)</f>
        <v>0</v>
      </c>
      <c r="K62" s="484"/>
      <c r="L62" s="477"/>
      <c r="M62" s="251"/>
    </row>
    <row r="63" spans="1:13" ht="12.75">
      <c r="A63" s="166"/>
      <c r="B63" s="473" t="s">
        <v>315</v>
      </c>
      <c r="C63" s="479"/>
      <c r="D63" s="474"/>
      <c r="E63" s="387"/>
      <c r="F63" s="471"/>
      <c r="G63" s="476"/>
      <c r="H63" s="270"/>
      <c r="I63" s="270"/>
      <c r="J63" s="270"/>
      <c r="K63" s="484"/>
      <c r="L63" s="477"/>
      <c r="M63" s="251"/>
    </row>
    <row r="64" spans="1:13" ht="12.75">
      <c r="A64" s="166">
        <v>4261</v>
      </c>
      <c r="B64" s="482" t="s">
        <v>394</v>
      </c>
      <c r="C64" s="483" t="s">
        <v>78</v>
      </c>
      <c r="D64" s="474">
        <f aca="true" t="shared" si="4" ref="D64:D71">SUM(E64:F64)</f>
        <v>4060</v>
      </c>
      <c r="E64" s="387">
        <v>4060</v>
      </c>
      <c r="F64" s="471" t="s">
        <v>108</v>
      </c>
      <c r="G64" s="387"/>
      <c r="H64" s="388"/>
      <c r="I64" s="387"/>
      <c r="J64" s="387"/>
      <c r="K64" s="484"/>
      <c r="L64" s="477"/>
      <c r="M64" s="251"/>
    </row>
    <row r="65" spans="1:13" ht="12.75">
      <c r="A65" s="166">
        <v>4262</v>
      </c>
      <c r="B65" s="482" t="s">
        <v>395</v>
      </c>
      <c r="C65" s="483" t="s">
        <v>79</v>
      </c>
      <c r="D65" s="474">
        <f t="shared" si="4"/>
        <v>1340</v>
      </c>
      <c r="E65" s="387">
        <v>1340</v>
      </c>
      <c r="F65" s="471" t="s">
        <v>108</v>
      </c>
      <c r="G65" s="476"/>
      <c r="H65" s="270"/>
      <c r="I65" s="270"/>
      <c r="J65" s="270"/>
      <c r="K65" s="484"/>
      <c r="L65" s="477"/>
      <c r="M65" s="251"/>
    </row>
    <row r="66" spans="1:13" ht="25.5">
      <c r="A66" s="166">
        <v>4263</v>
      </c>
      <c r="B66" s="482" t="s">
        <v>396</v>
      </c>
      <c r="C66" s="483" t="s">
        <v>80</v>
      </c>
      <c r="D66" s="474">
        <f t="shared" si="4"/>
        <v>0</v>
      </c>
      <c r="E66" s="387"/>
      <c r="F66" s="471" t="s">
        <v>108</v>
      </c>
      <c r="G66" s="476"/>
      <c r="H66" s="270"/>
      <c r="I66" s="270"/>
      <c r="J66" s="270"/>
      <c r="K66" s="484"/>
      <c r="L66" s="477"/>
      <c r="M66" s="251"/>
    </row>
    <row r="67" spans="1:13" ht="12.75">
      <c r="A67" s="166">
        <v>4264</v>
      </c>
      <c r="B67" s="482" t="s">
        <v>397</v>
      </c>
      <c r="C67" s="483" t="s">
        <v>81</v>
      </c>
      <c r="D67" s="474">
        <f t="shared" si="4"/>
        <v>10328</v>
      </c>
      <c r="E67" s="387">
        <v>10328</v>
      </c>
      <c r="F67" s="471" t="s">
        <v>108</v>
      </c>
      <c r="G67" s="387"/>
      <c r="H67" s="388"/>
      <c r="I67" s="387"/>
      <c r="J67" s="387"/>
      <c r="K67" s="484"/>
      <c r="L67" s="477"/>
      <c r="M67" s="251"/>
    </row>
    <row r="68" spans="1:13" ht="12.75">
      <c r="A68" s="166">
        <v>4265</v>
      </c>
      <c r="B68" s="490" t="s">
        <v>398</v>
      </c>
      <c r="C68" s="483" t="s">
        <v>82</v>
      </c>
      <c r="D68" s="474">
        <f t="shared" si="4"/>
        <v>0</v>
      </c>
      <c r="E68" s="387"/>
      <c r="F68" s="471" t="s">
        <v>108</v>
      </c>
      <c r="G68" s="476"/>
      <c r="H68" s="270"/>
      <c r="I68" s="270"/>
      <c r="J68" s="270"/>
      <c r="K68" s="484"/>
      <c r="L68" s="477"/>
      <c r="M68" s="251"/>
    </row>
    <row r="69" spans="1:13" ht="12.75">
      <c r="A69" s="166">
        <v>4266</v>
      </c>
      <c r="B69" s="482" t="s">
        <v>399</v>
      </c>
      <c r="C69" s="483" t="s">
        <v>83</v>
      </c>
      <c r="D69" s="474">
        <f t="shared" si="4"/>
        <v>30</v>
      </c>
      <c r="E69" s="387">
        <v>30</v>
      </c>
      <c r="F69" s="471" t="s">
        <v>108</v>
      </c>
      <c r="G69" s="476"/>
      <c r="H69" s="270"/>
      <c r="I69" s="270"/>
      <c r="J69" s="270"/>
      <c r="K69" s="484"/>
      <c r="L69" s="477"/>
      <c r="M69" s="251"/>
    </row>
    <row r="70" spans="1:13" ht="12.75">
      <c r="A70" s="166">
        <v>4267</v>
      </c>
      <c r="B70" s="482" t="s">
        <v>400</v>
      </c>
      <c r="C70" s="483" t="s">
        <v>84</v>
      </c>
      <c r="D70" s="474">
        <f t="shared" si="4"/>
        <v>2095</v>
      </c>
      <c r="E70" s="387">
        <v>2095</v>
      </c>
      <c r="F70" s="471" t="s">
        <v>108</v>
      </c>
      <c r="G70" s="387"/>
      <c r="H70" s="388"/>
      <c r="I70" s="387"/>
      <c r="J70" s="387"/>
      <c r="K70" s="484"/>
      <c r="L70" s="477"/>
      <c r="M70" s="251"/>
    </row>
    <row r="71" spans="1:13" ht="12.75">
      <c r="A71" s="166">
        <v>4268</v>
      </c>
      <c r="B71" s="482" t="s">
        <v>401</v>
      </c>
      <c r="C71" s="483" t="s">
        <v>85</v>
      </c>
      <c r="D71" s="474">
        <f t="shared" si="4"/>
        <v>8622</v>
      </c>
      <c r="E71" s="387">
        <v>8622</v>
      </c>
      <c r="F71" s="471" t="s">
        <v>108</v>
      </c>
      <c r="G71" s="476"/>
      <c r="H71" s="270"/>
      <c r="I71" s="270"/>
      <c r="J71" s="270"/>
      <c r="K71" s="484"/>
      <c r="L71" s="477"/>
      <c r="M71" s="251"/>
    </row>
    <row r="72" spans="1:13" ht="17.25" customHeight="1">
      <c r="A72" s="166">
        <v>4300</v>
      </c>
      <c r="B72" s="485" t="s">
        <v>402</v>
      </c>
      <c r="C72" s="479" t="s">
        <v>104</v>
      </c>
      <c r="D72" s="474">
        <f>SUM(D74,D78,D82)</f>
        <v>0</v>
      </c>
      <c r="E72" s="387">
        <f>SUM(E74,E78,E82)</f>
        <v>0</v>
      </c>
      <c r="F72" s="471" t="s">
        <v>108</v>
      </c>
      <c r="G72" s="476">
        <f>SUM(G74,G78,G82)</f>
        <v>0</v>
      </c>
      <c r="H72" s="270">
        <f>SUM(H74,H78,H82)</f>
        <v>0</v>
      </c>
      <c r="I72" s="270">
        <f>SUM(I74,I78,I82)</f>
        <v>0</v>
      </c>
      <c r="J72" s="270">
        <f>SUM(J74,J78,J82)</f>
        <v>0</v>
      </c>
      <c r="K72" s="251"/>
      <c r="L72" s="477"/>
      <c r="M72" s="251"/>
    </row>
    <row r="73" spans="1:13" ht="12.75">
      <c r="A73" s="166"/>
      <c r="B73" s="473" t="s">
        <v>313</v>
      </c>
      <c r="C73" s="469"/>
      <c r="D73" s="474"/>
      <c r="E73" s="387"/>
      <c r="F73" s="475"/>
      <c r="G73" s="476"/>
      <c r="H73" s="270"/>
      <c r="I73" s="270"/>
      <c r="J73" s="270"/>
      <c r="K73" s="251"/>
      <c r="L73" s="477"/>
      <c r="M73" s="251"/>
    </row>
    <row r="74" spans="1:13" ht="12.75">
      <c r="A74" s="166">
        <v>4310</v>
      </c>
      <c r="B74" s="485" t="s">
        <v>403</v>
      </c>
      <c r="C74" s="479" t="s">
        <v>104</v>
      </c>
      <c r="D74" s="474">
        <f>SUM(D76:D77)</f>
        <v>0</v>
      </c>
      <c r="E74" s="387">
        <f>SUM(E76:E77)</f>
        <v>0</v>
      </c>
      <c r="F74" s="475" t="s">
        <v>109</v>
      </c>
      <c r="G74" s="476">
        <f>SUM(G76:G77)</f>
        <v>0</v>
      </c>
      <c r="H74" s="270">
        <f>SUM(H76:H77)</f>
        <v>0</v>
      </c>
      <c r="I74" s="270">
        <f>SUM(I76:I77)</f>
        <v>0</v>
      </c>
      <c r="J74" s="270">
        <f>SUM(J76:J77)</f>
        <v>0</v>
      </c>
      <c r="K74" s="251"/>
      <c r="L74" s="477"/>
      <c r="M74" s="251"/>
    </row>
    <row r="75" spans="1:13" ht="12.75">
      <c r="A75" s="166"/>
      <c r="B75" s="473" t="s">
        <v>315</v>
      </c>
      <c r="C75" s="479"/>
      <c r="D75" s="474"/>
      <c r="E75" s="387"/>
      <c r="F75" s="471"/>
      <c r="G75" s="476"/>
      <c r="H75" s="270"/>
      <c r="I75" s="270"/>
      <c r="J75" s="270"/>
      <c r="K75" s="251"/>
      <c r="L75" s="477"/>
      <c r="M75" s="251"/>
    </row>
    <row r="76" spans="1:13" ht="12.75">
      <c r="A76" s="166">
        <v>4311</v>
      </c>
      <c r="B76" s="482" t="s">
        <v>404</v>
      </c>
      <c r="C76" s="483" t="s">
        <v>86</v>
      </c>
      <c r="D76" s="474">
        <f>SUM(E76:F76)</f>
        <v>0</v>
      </c>
      <c r="E76" s="387"/>
      <c r="F76" s="471" t="s">
        <v>108</v>
      </c>
      <c r="G76" s="476"/>
      <c r="H76" s="270"/>
      <c r="I76" s="270"/>
      <c r="J76" s="270"/>
      <c r="K76" s="251"/>
      <c r="L76" s="477"/>
      <c r="M76" s="251"/>
    </row>
    <row r="77" spans="1:13" ht="12.75">
      <c r="A77" s="166">
        <v>4312</v>
      </c>
      <c r="B77" s="482" t="s">
        <v>405</v>
      </c>
      <c r="C77" s="483" t="s">
        <v>87</v>
      </c>
      <c r="D77" s="474">
        <f>SUM(E77:F77)</f>
        <v>0</v>
      </c>
      <c r="E77" s="387"/>
      <c r="F77" s="471" t="s">
        <v>108</v>
      </c>
      <c r="G77" s="476"/>
      <c r="H77" s="270"/>
      <c r="I77" s="270"/>
      <c r="J77" s="270"/>
      <c r="K77" s="251"/>
      <c r="L77" s="477"/>
      <c r="M77" s="251"/>
    </row>
    <row r="78" spans="1:13" ht="12.75">
      <c r="A78" s="166">
        <v>4320</v>
      </c>
      <c r="B78" s="485" t="s">
        <v>406</v>
      </c>
      <c r="C78" s="479" t="s">
        <v>104</v>
      </c>
      <c r="D78" s="474">
        <f>SUM(D80:D81)</f>
        <v>0</v>
      </c>
      <c r="E78" s="387">
        <f>SUM(E80:E81)</f>
        <v>0</v>
      </c>
      <c r="F78" s="475" t="s">
        <v>109</v>
      </c>
      <c r="G78" s="476">
        <f>SUM(G80:G81)</f>
        <v>0</v>
      </c>
      <c r="H78" s="270">
        <f>SUM(H80:H81)</f>
        <v>0</v>
      </c>
      <c r="I78" s="270">
        <f>SUM(I80:I81)</f>
        <v>0</v>
      </c>
      <c r="J78" s="270">
        <f>SUM(J80:J81)</f>
        <v>0</v>
      </c>
      <c r="K78" s="251"/>
      <c r="L78" s="477"/>
      <c r="M78" s="251"/>
    </row>
    <row r="79" spans="1:13" ht="12.75">
      <c r="A79" s="166"/>
      <c r="B79" s="473" t="s">
        <v>315</v>
      </c>
      <c r="C79" s="479"/>
      <c r="D79" s="474"/>
      <c r="E79" s="387"/>
      <c r="F79" s="471"/>
      <c r="G79" s="476"/>
      <c r="H79" s="270"/>
      <c r="I79" s="270"/>
      <c r="J79" s="270"/>
      <c r="K79" s="251"/>
      <c r="L79" s="477"/>
      <c r="M79" s="251"/>
    </row>
    <row r="80" spans="1:13" ht="15.75" customHeight="1">
      <c r="A80" s="166">
        <v>4321</v>
      </c>
      <c r="B80" s="482" t="s">
        <v>407</v>
      </c>
      <c r="C80" s="483" t="s">
        <v>88</v>
      </c>
      <c r="D80" s="474">
        <f>SUM(E80:F80)</f>
        <v>0</v>
      </c>
      <c r="E80" s="387"/>
      <c r="F80" s="471" t="s">
        <v>108</v>
      </c>
      <c r="G80" s="476"/>
      <c r="H80" s="270"/>
      <c r="I80" s="270"/>
      <c r="J80" s="270"/>
      <c r="K80" s="251"/>
      <c r="L80" s="477"/>
      <c r="M80" s="251"/>
    </row>
    <row r="81" spans="1:13" ht="12.75">
      <c r="A81" s="166">
        <v>4322</v>
      </c>
      <c r="B81" s="482" t="s">
        <v>408</v>
      </c>
      <c r="C81" s="483" t="s">
        <v>89</v>
      </c>
      <c r="D81" s="474">
        <f>SUM(E81:F81)</f>
        <v>0</v>
      </c>
      <c r="E81" s="387"/>
      <c r="F81" s="471" t="s">
        <v>108</v>
      </c>
      <c r="G81" s="476"/>
      <c r="H81" s="270"/>
      <c r="I81" s="270"/>
      <c r="J81" s="270"/>
      <c r="K81" s="251"/>
      <c r="L81" s="477"/>
      <c r="M81" s="251"/>
    </row>
    <row r="82" spans="1:13" ht="25.5">
      <c r="A82" s="166">
        <v>4330</v>
      </c>
      <c r="B82" s="485" t="s">
        <v>409</v>
      </c>
      <c r="C82" s="479" t="s">
        <v>104</v>
      </c>
      <c r="D82" s="474">
        <f>SUM(D84:D86)</f>
        <v>0</v>
      </c>
      <c r="E82" s="387">
        <f>SUM(E84:E86)</f>
        <v>0</v>
      </c>
      <c r="F82" s="471" t="s">
        <v>108</v>
      </c>
      <c r="G82" s="476">
        <f>SUM(G84:G86)</f>
        <v>0</v>
      </c>
      <c r="H82" s="270">
        <f>SUM(H84:H86)</f>
        <v>0</v>
      </c>
      <c r="I82" s="270">
        <f>SUM(I84:I86)</f>
        <v>0</v>
      </c>
      <c r="J82" s="270">
        <f>SUM(J84:J86)</f>
        <v>0</v>
      </c>
      <c r="K82" s="251"/>
      <c r="L82" s="477"/>
      <c r="M82" s="251"/>
    </row>
    <row r="83" spans="1:13" ht="12.75">
      <c r="A83" s="166"/>
      <c r="B83" s="473" t="s">
        <v>315</v>
      </c>
      <c r="C83" s="479"/>
      <c r="D83" s="474"/>
      <c r="E83" s="387"/>
      <c r="F83" s="471"/>
      <c r="G83" s="476"/>
      <c r="H83" s="270"/>
      <c r="I83" s="270"/>
      <c r="J83" s="270"/>
      <c r="K83" s="251"/>
      <c r="L83" s="477"/>
      <c r="M83" s="251"/>
    </row>
    <row r="84" spans="1:13" ht="12.75">
      <c r="A84" s="166">
        <v>4331</v>
      </c>
      <c r="B84" s="482" t="s">
        <v>410</v>
      </c>
      <c r="C84" s="483" t="s">
        <v>90</v>
      </c>
      <c r="D84" s="474">
        <f>SUM(E84:F84)</f>
        <v>0</v>
      </c>
      <c r="E84" s="387"/>
      <c r="F84" s="471" t="s">
        <v>108</v>
      </c>
      <c r="G84" s="476"/>
      <c r="H84" s="270"/>
      <c r="I84" s="270"/>
      <c r="J84" s="270"/>
      <c r="K84" s="251"/>
      <c r="L84" s="477"/>
      <c r="M84" s="251"/>
    </row>
    <row r="85" spans="1:13" ht="12.75">
      <c r="A85" s="166">
        <v>4332</v>
      </c>
      <c r="B85" s="482" t="s">
        <v>411</v>
      </c>
      <c r="C85" s="483" t="s">
        <v>91</v>
      </c>
      <c r="D85" s="474">
        <f>SUM(E85:F85)</f>
        <v>0</v>
      </c>
      <c r="E85" s="387"/>
      <c r="F85" s="471" t="s">
        <v>108</v>
      </c>
      <c r="G85" s="476"/>
      <c r="H85" s="270"/>
      <c r="I85" s="270"/>
      <c r="J85" s="270"/>
      <c r="K85" s="251"/>
      <c r="L85" s="477"/>
      <c r="M85" s="251"/>
    </row>
    <row r="86" spans="1:13" ht="12.75">
      <c r="A86" s="166">
        <v>4333</v>
      </c>
      <c r="B86" s="482" t="s">
        <v>412</v>
      </c>
      <c r="C86" s="483" t="s">
        <v>92</v>
      </c>
      <c r="D86" s="474">
        <f>SUM(E86:F86)</f>
        <v>0</v>
      </c>
      <c r="E86" s="387"/>
      <c r="F86" s="471" t="s">
        <v>108</v>
      </c>
      <c r="G86" s="476"/>
      <c r="H86" s="270"/>
      <c r="I86" s="270"/>
      <c r="J86" s="270"/>
      <c r="K86" s="251"/>
      <c r="L86" s="477"/>
      <c r="M86" s="251"/>
    </row>
    <row r="87" spans="1:13" ht="12.75">
      <c r="A87" s="166">
        <v>4400</v>
      </c>
      <c r="B87" s="482" t="s">
        <v>413</v>
      </c>
      <c r="C87" s="479" t="s">
        <v>104</v>
      </c>
      <c r="D87" s="474">
        <f>SUM(D89,D93)</f>
        <v>655294.8</v>
      </c>
      <c r="E87" s="387">
        <f>SUM(E89,E93)</f>
        <v>655294.8</v>
      </c>
      <c r="F87" s="471" t="s">
        <v>108</v>
      </c>
      <c r="G87" s="476">
        <f>SUM(G89,G93)</f>
        <v>0</v>
      </c>
      <c r="H87" s="270">
        <f>SUM(H89,H93)</f>
        <v>0</v>
      </c>
      <c r="I87" s="270">
        <f>SUM(I89,I93)</f>
        <v>0</v>
      </c>
      <c r="J87" s="270">
        <f>SUM(J89,J93)</f>
        <v>0</v>
      </c>
      <c r="K87" s="251"/>
      <c r="L87" s="477"/>
      <c r="M87" s="251"/>
    </row>
    <row r="88" spans="1:13" ht="12.75">
      <c r="A88" s="166"/>
      <c r="B88" s="473" t="s">
        <v>313</v>
      </c>
      <c r="C88" s="469"/>
      <c r="D88" s="474"/>
      <c r="E88" s="387"/>
      <c r="F88" s="475"/>
      <c r="G88" s="476"/>
      <c r="H88" s="270"/>
      <c r="I88" s="270"/>
      <c r="J88" s="270"/>
      <c r="K88" s="251"/>
      <c r="L88" s="477"/>
      <c r="M88" s="251"/>
    </row>
    <row r="89" spans="1:13" ht="25.5">
      <c r="A89" s="166">
        <v>4410</v>
      </c>
      <c r="B89" s="485" t="s">
        <v>414</v>
      </c>
      <c r="C89" s="479" t="s">
        <v>104</v>
      </c>
      <c r="D89" s="474">
        <f>SUM(D91:D92)</f>
        <v>655294.8</v>
      </c>
      <c r="E89" s="387">
        <f>SUM(E91:E92)</f>
        <v>655294.8</v>
      </c>
      <c r="F89" s="475" t="s">
        <v>109</v>
      </c>
      <c r="G89" s="476">
        <f>SUM(G91:G92)</f>
        <v>0</v>
      </c>
      <c r="H89" s="270">
        <f>SUM(H91:H92)</f>
        <v>0</v>
      </c>
      <c r="I89" s="270">
        <f>SUM(I91:I92)</f>
        <v>0</v>
      </c>
      <c r="J89" s="270">
        <f>SUM(J91:J92)</f>
        <v>0</v>
      </c>
      <c r="K89" s="251"/>
      <c r="L89" s="477"/>
      <c r="M89" s="251"/>
    </row>
    <row r="90" spans="1:13" ht="12.75">
      <c r="A90" s="166"/>
      <c r="B90" s="473" t="s">
        <v>315</v>
      </c>
      <c r="C90" s="479"/>
      <c r="D90" s="474"/>
      <c r="E90" s="387"/>
      <c r="F90" s="471"/>
      <c r="G90" s="476"/>
      <c r="H90" s="270"/>
      <c r="I90" s="270"/>
      <c r="J90" s="270"/>
      <c r="K90" s="251"/>
      <c r="L90" s="477"/>
      <c r="M90" s="251"/>
    </row>
    <row r="91" spans="1:13" ht="25.5">
      <c r="A91" s="166">
        <v>4411</v>
      </c>
      <c r="B91" s="482" t="s">
        <v>415</v>
      </c>
      <c r="C91" s="483" t="s">
        <v>93</v>
      </c>
      <c r="D91" s="474">
        <f>SUM(E91:F91)</f>
        <v>655294.8</v>
      </c>
      <c r="E91" s="387">
        <v>655294.8</v>
      </c>
      <c r="F91" s="471" t="s">
        <v>108</v>
      </c>
      <c r="G91" s="476"/>
      <c r="H91" s="270"/>
      <c r="I91" s="270"/>
      <c r="J91" s="270"/>
      <c r="K91" s="484"/>
      <c r="L91" s="477"/>
      <c r="M91" s="251"/>
    </row>
    <row r="92" spans="1:13" ht="25.5">
      <c r="A92" s="166">
        <v>4412</v>
      </c>
      <c r="B92" s="482" t="s">
        <v>416</v>
      </c>
      <c r="C92" s="483" t="s">
        <v>94</v>
      </c>
      <c r="D92" s="474">
        <f>SUM(E92:F92)</f>
        <v>0</v>
      </c>
      <c r="E92" s="387"/>
      <c r="F92" s="471" t="s">
        <v>108</v>
      </c>
      <c r="G92" s="476"/>
      <c r="H92" s="270"/>
      <c r="I92" s="270"/>
      <c r="J92" s="270"/>
      <c r="K92" s="251"/>
      <c r="L92" s="477"/>
      <c r="M92" s="251"/>
    </row>
    <row r="93" spans="1:13" ht="25.5">
      <c r="A93" s="166">
        <v>4420</v>
      </c>
      <c r="B93" s="485" t="s">
        <v>417</v>
      </c>
      <c r="C93" s="479" t="s">
        <v>104</v>
      </c>
      <c r="D93" s="474">
        <f>SUM(D95:D96)</f>
        <v>0</v>
      </c>
      <c r="E93" s="387">
        <f>SUM(E95:E96)</f>
        <v>0</v>
      </c>
      <c r="F93" s="475" t="s">
        <v>109</v>
      </c>
      <c r="G93" s="476">
        <f>SUM(G95:G96)</f>
        <v>0</v>
      </c>
      <c r="H93" s="270">
        <f>SUM(H95:H96)</f>
        <v>0</v>
      </c>
      <c r="I93" s="270">
        <f>SUM(I95:I96)</f>
        <v>0</v>
      </c>
      <c r="J93" s="270">
        <f>SUM(J95:J96)</f>
        <v>0</v>
      </c>
      <c r="K93" s="251"/>
      <c r="L93" s="477"/>
      <c r="M93" s="251"/>
    </row>
    <row r="94" spans="1:13" ht="12.75">
      <c r="A94" s="166"/>
      <c r="B94" s="473" t="s">
        <v>315</v>
      </c>
      <c r="C94" s="479"/>
      <c r="D94" s="474"/>
      <c r="E94" s="387"/>
      <c r="F94" s="471"/>
      <c r="G94" s="476"/>
      <c r="H94" s="270"/>
      <c r="I94" s="270"/>
      <c r="J94" s="270"/>
      <c r="K94" s="251"/>
      <c r="L94" s="477"/>
      <c r="M94" s="251"/>
    </row>
    <row r="95" spans="1:13" ht="25.5">
      <c r="A95" s="166">
        <v>4421</v>
      </c>
      <c r="B95" s="482" t="s">
        <v>418</v>
      </c>
      <c r="C95" s="483" t="s">
        <v>95</v>
      </c>
      <c r="D95" s="474">
        <f>SUM(E95:F95)</f>
        <v>0</v>
      </c>
      <c r="E95" s="387"/>
      <c r="F95" s="471" t="s">
        <v>108</v>
      </c>
      <c r="G95" s="476"/>
      <c r="H95" s="270"/>
      <c r="I95" s="270"/>
      <c r="J95" s="270"/>
      <c r="K95" s="251"/>
      <c r="L95" s="477"/>
      <c r="M95" s="251"/>
    </row>
    <row r="96" spans="1:13" ht="25.5">
      <c r="A96" s="166">
        <v>4422</v>
      </c>
      <c r="B96" s="482" t="s">
        <v>419</v>
      </c>
      <c r="C96" s="483" t="s">
        <v>96</v>
      </c>
      <c r="D96" s="474">
        <f>SUM(E96:F96)</f>
        <v>0</v>
      </c>
      <c r="E96" s="387"/>
      <c r="F96" s="471" t="s">
        <v>108</v>
      </c>
      <c r="G96" s="476"/>
      <c r="H96" s="270"/>
      <c r="I96" s="270"/>
      <c r="J96" s="270"/>
      <c r="K96" s="251"/>
      <c r="L96" s="477"/>
      <c r="M96" s="251"/>
    </row>
    <row r="97" spans="1:13" ht="25.5">
      <c r="A97" s="166">
        <v>4500</v>
      </c>
      <c r="B97" s="490" t="s">
        <v>420</v>
      </c>
      <c r="C97" s="479" t="s">
        <v>104</v>
      </c>
      <c r="D97" s="474">
        <f>SUM(D99,D103,D107,D119)</f>
        <v>79356.5</v>
      </c>
      <c r="E97" s="387">
        <f>SUM(E99,E103,E107,E119)</f>
        <v>79356.5</v>
      </c>
      <c r="F97" s="471" t="s">
        <v>108</v>
      </c>
      <c r="G97" s="476">
        <f>SUM(G99,G103,G107,G119)</f>
        <v>0</v>
      </c>
      <c r="H97" s="270">
        <f>SUM(H99,H103,H107,H119)</f>
        <v>0</v>
      </c>
      <c r="I97" s="270">
        <f>SUM(I99,I103,I107,I119)</f>
        <v>0</v>
      </c>
      <c r="J97" s="270">
        <f>SUM(J99,J103,J107,J119)</f>
        <v>0</v>
      </c>
      <c r="K97" s="251"/>
      <c r="L97" s="477"/>
      <c r="M97" s="251"/>
    </row>
    <row r="98" spans="1:13" ht="12.75">
      <c r="A98" s="166"/>
      <c r="B98" s="473" t="s">
        <v>313</v>
      </c>
      <c r="C98" s="469"/>
      <c r="D98" s="474"/>
      <c r="E98" s="387"/>
      <c r="F98" s="475"/>
      <c r="G98" s="476"/>
      <c r="H98" s="270"/>
      <c r="I98" s="270"/>
      <c r="J98" s="270"/>
      <c r="K98" s="251"/>
      <c r="L98" s="477"/>
      <c r="M98" s="251"/>
    </row>
    <row r="99" spans="1:13" ht="25.5">
      <c r="A99" s="166">
        <v>4510</v>
      </c>
      <c r="B99" s="491" t="s">
        <v>421</v>
      </c>
      <c r="C99" s="479" t="s">
        <v>104</v>
      </c>
      <c r="D99" s="474">
        <f>SUM(D101:D102)</f>
        <v>0</v>
      </c>
      <c r="E99" s="387">
        <f>SUM(E101:E102)</f>
        <v>0</v>
      </c>
      <c r="F99" s="475" t="s">
        <v>109</v>
      </c>
      <c r="G99" s="476">
        <f>SUM(G101:G102)</f>
        <v>0</v>
      </c>
      <c r="H99" s="270">
        <f>SUM(H101:H102)</f>
        <v>0</v>
      </c>
      <c r="I99" s="270">
        <f>SUM(I101:I102)</f>
        <v>0</v>
      </c>
      <c r="J99" s="270">
        <f>SUM(J101:J102)</f>
        <v>0</v>
      </c>
      <c r="K99" s="251"/>
      <c r="L99" s="477"/>
      <c r="M99" s="251"/>
    </row>
    <row r="100" spans="1:13" ht="12.75">
      <c r="A100" s="166"/>
      <c r="B100" s="473" t="s">
        <v>315</v>
      </c>
      <c r="C100" s="479"/>
      <c r="D100" s="474"/>
      <c r="E100" s="387"/>
      <c r="F100" s="471"/>
      <c r="G100" s="476"/>
      <c r="H100" s="270"/>
      <c r="I100" s="270"/>
      <c r="J100" s="270"/>
      <c r="K100" s="251"/>
      <c r="L100" s="477"/>
      <c r="M100" s="251"/>
    </row>
    <row r="101" spans="1:13" ht="12.75">
      <c r="A101" s="166">
        <v>4511</v>
      </c>
      <c r="B101" s="492" t="s">
        <v>422</v>
      </c>
      <c r="C101" s="483" t="s">
        <v>97</v>
      </c>
      <c r="D101" s="474">
        <f>SUM(E101:F101)</f>
        <v>0</v>
      </c>
      <c r="E101" s="493"/>
      <c r="F101" s="471" t="s">
        <v>108</v>
      </c>
      <c r="G101" s="494"/>
      <c r="H101" s="495"/>
      <c r="I101" s="495"/>
      <c r="J101" s="495"/>
      <c r="K101" s="251"/>
      <c r="L101" s="477"/>
      <c r="M101" s="251"/>
    </row>
    <row r="102" spans="1:13" ht="25.5">
      <c r="A102" s="166">
        <v>4512</v>
      </c>
      <c r="B102" s="482" t="s">
        <v>423</v>
      </c>
      <c r="C102" s="483" t="s">
        <v>98</v>
      </c>
      <c r="D102" s="474">
        <f>SUM(E102:F102)</f>
        <v>0</v>
      </c>
      <c r="E102" s="496"/>
      <c r="F102" s="471" t="s">
        <v>108</v>
      </c>
      <c r="G102" s="494"/>
      <c r="H102" s="495"/>
      <c r="I102" s="495"/>
      <c r="J102" s="495"/>
      <c r="K102" s="251"/>
      <c r="L102" s="477"/>
      <c r="M102" s="251"/>
    </row>
    <row r="103" spans="1:13" ht="25.5">
      <c r="A103" s="166">
        <v>4520</v>
      </c>
      <c r="B103" s="491" t="s">
        <v>424</v>
      </c>
      <c r="C103" s="479" t="s">
        <v>104</v>
      </c>
      <c r="D103" s="474">
        <f>SUM(D105:D106)</f>
        <v>0</v>
      </c>
      <c r="E103" s="387">
        <f>SUM(E105:E106)</f>
        <v>0</v>
      </c>
      <c r="F103" s="475" t="s">
        <v>109</v>
      </c>
      <c r="G103" s="476">
        <f>SUM(G105:G106)</f>
        <v>0</v>
      </c>
      <c r="H103" s="270">
        <f>SUM(H105:H106)</f>
        <v>0</v>
      </c>
      <c r="I103" s="270">
        <f>SUM(I105:I106)</f>
        <v>0</v>
      </c>
      <c r="J103" s="270">
        <f>SUM(J105:J106)</f>
        <v>0</v>
      </c>
      <c r="K103" s="251"/>
      <c r="L103" s="477"/>
      <c r="M103" s="251"/>
    </row>
    <row r="104" spans="1:13" ht="12.75">
      <c r="A104" s="166"/>
      <c r="B104" s="473" t="s">
        <v>315</v>
      </c>
      <c r="C104" s="479"/>
      <c r="D104" s="474"/>
      <c r="E104" s="387"/>
      <c r="F104" s="471"/>
      <c r="G104" s="476"/>
      <c r="H104" s="270"/>
      <c r="I104" s="270"/>
      <c r="J104" s="270"/>
      <c r="K104" s="251"/>
      <c r="L104" s="477"/>
      <c r="M104" s="251"/>
    </row>
    <row r="105" spans="1:13" ht="30" customHeight="1">
      <c r="A105" s="166">
        <v>4521</v>
      </c>
      <c r="B105" s="482" t="s">
        <v>425</v>
      </c>
      <c r="C105" s="483" t="s">
        <v>99</v>
      </c>
      <c r="D105" s="474">
        <f>SUM(E105:F105)</f>
        <v>0</v>
      </c>
      <c r="E105" s="387"/>
      <c r="F105" s="471" t="s">
        <v>108</v>
      </c>
      <c r="G105" s="476"/>
      <c r="H105" s="270"/>
      <c r="I105" s="270"/>
      <c r="J105" s="270"/>
      <c r="K105" s="251"/>
      <c r="L105" s="477"/>
      <c r="M105" s="251"/>
    </row>
    <row r="106" spans="1:13" ht="25.5">
      <c r="A106" s="166">
        <v>4522</v>
      </c>
      <c r="B106" s="482" t="s">
        <v>426</v>
      </c>
      <c r="C106" s="483" t="s">
        <v>100</v>
      </c>
      <c r="D106" s="474">
        <f>SUM(E106:F106)</f>
        <v>0</v>
      </c>
      <c r="E106" s="497"/>
      <c r="F106" s="471" t="s">
        <v>108</v>
      </c>
      <c r="G106" s="498"/>
      <c r="H106" s="499"/>
      <c r="I106" s="499"/>
      <c r="J106" s="499"/>
      <c r="K106" s="251"/>
      <c r="L106" s="477"/>
      <c r="M106" s="251"/>
    </row>
    <row r="107" spans="1:13" ht="49.5" customHeight="1">
      <c r="A107" s="166">
        <v>4530</v>
      </c>
      <c r="B107" s="491" t="s">
        <v>427</v>
      </c>
      <c r="C107" s="479" t="s">
        <v>104</v>
      </c>
      <c r="D107" s="474">
        <f>SUM(D109:D111)</f>
        <v>5400</v>
      </c>
      <c r="E107" s="387">
        <f>SUM(E109:E111)</f>
        <v>5400</v>
      </c>
      <c r="F107" s="471" t="s">
        <v>108</v>
      </c>
      <c r="G107" s="476">
        <f>SUM(G109:G111)</f>
        <v>0</v>
      </c>
      <c r="H107" s="270">
        <f>SUM(H109:H111)</f>
        <v>0</v>
      </c>
      <c r="I107" s="270">
        <f>SUM(I109:I111)</f>
        <v>0</v>
      </c>
      <c r="J107" s="270">
        <f>SUM(J109:J111)</f>
        <v>0</v>
      </c>
      <c r="K107" s="251"/>
      <c r="L107" s="477"/>
      <c r="M107" s="251"/>
    </row>
    <row r="108" spans="1:13" ht="12.75">
      <c r="A108" s="166"/>
      <c r="B108" s="473" t="s">
        <v>315</v>
      </c>
      <c r="C108" s="479"/>
      <c r="D108" s="474"/>
      <c r="E108" s="387"/>
      <c r="F108" s="471" t="s">
        <v>108</v>
      </c>
      <c r="G108" s="476"/>
      <c r="H108" s="270"/>
      <c r="I108" s="270"/>
      <c r="J108" s="270"/>
      <c r="K108" s="251"/>
      <c r="L108" s="477"/>
      <c r="M108" s="251"/>
    </row>
    <row r="109" spans="1:13" ht="45" customHeight="1">
      <c r="A109" s="166">
        <v>4531</v>
      </c>
      <c r="B109" s="486" t="s">
        <v>428</v>
      </c>
      <c r="C109" s="483" t="s">
        <v>21</v>
      </c>
      <c r="D109" s="474">
        <f>SUM(E109:F109)</f>
        <v>2400</v>
      </c>
      <c r="E109" s="387">
        <v>2400</v>
      </c>
      <c r="F109" s="471" t="s">
        <v>108</v>
      </c>
      <c r="G109" s="476"/>
      <c r="H109" s="270"/>
      <c r="I109" s="270"/>
      <c r="J109" s="270"/>
      <c r="K109" s="251"/>
      <c r="L109" s="477"/>
      <c r="M109" s="251"/>
    </row>
    <row r="110" spans="1:13" ht="47.25" customHeight="1">
      <c r="A110" s="166">
        <v>4532</v>
      </c>
      <c r="B110" s="486" t="s">
        <v>429</v>
      </c>
      <c r="C110" s="483" t="s">
        <v>22</v>
      </c>
      <c r="D110" s="474">
        <f>SUM(E110:F110)</f>
        <v>0</v>
      </c>
      <c r="E110" s="387"/>
      <c r="F110" s="471" t="s">
        <v>108</v>
      </c>
      <c r="G110" s="476"/>
      <c r="H110" s="270"/>
      <c r="I110" s="270"/>
      <c r="J110" s="270"/>
      <c r="K110" s="251"/>
      <c r="L110" s="477"/>
      <c r="M110" s="251"/>
    </row>
    <row r="111" spans="1:13" ht="25.5">
      <c r="A111" s="166">
        <v>4533</v>
      </c>
      <c r="B111" s="486" t="s">
        <v>430</v>
      </c>
      <c r="C111" s="483" t="s">
        <v>23</v>
      </c>
      <c r="D111" s="474">
        <f>E111</f>
        <v>3000</v>
      </c>
      <c r="E111" s="387">
        <v>3000</v>
      </c>
      <c r="F111" s="471" t="s">
        <v>108</v>
      </c>
      <c r="G111" s="476"/>
      <c r="H111" s="270"/>
      <c r="I111" s="270"/>
      <c r="J111" s="270"/>
      <c r="K111" s="484"/>
      <c r="L111" s="477"/>
      <c r="M111" s="251"/>
    </row>
    <row r="112" spans="1:13" ht="12.75">
      <c r="A112" s="166"/>
      <c r="B112" s="295" t="s">
        <v>313</v>
      </c>
      <c r="C112" s="483"/>
      <c r="D112" s="474"/>
      <c r="E112" s="387"/>
      <c r="F112" s="471" t="s">
        <v>108</v>
      </c>
      <c r="G112" s="476"/>
      <c r="H112" s="270"/>
      <c r="I112" s="270"/>
      <c r="J112" s="270"/>
      <c r="K112" s="251"/>
      <c r="L112" s="477"/>
      <c r="M112" s="251"/>
    </row>
    <row r="113" spans="1:13" ht="25.5">
      <c r="A113" s="166">
        <v>4534</v>
      </c>
      <c r="B113" s="295" t="s">
        <v>431</v>
      </c>
      <c r="C113" s="483"/>
      <c r="D113" s="474">
        <f>SUM(D115:D116)</f>
        <v>0</v>
      </c>
      <c r="E113" s="387">
        <f>SUM(E115:E116)</f>
        <v>0</v>
      </c>
      <c r="F113" s="471" t="s">
        <v>108</v>
      </c>
      <c r="G113" s="476">
        <f>SUM(G115:G116)</f>
        <v>0</v>
      </c>
      <c r="H113" s="270">
        <f>SUM(H115:H116)</f>
        <v>0</v>
      </c>
      <c r="I113" s="270">
        <f>SUM(I115:I116)</f>
        <v>0</v>
      </c>
      <c r="J113" s="270">
        <f>SUM(J115:J116)</f>
        <v>0</v>
      </c>
      <c r="K113" s="251"/>
      <c r="L113" s="477"/>
      <c r="M113" s="251"/>
    </row>
    <row r="114" spans="1:13" ht="12.75">
      <c r="A114" s="166"/>
      <c r="B114" s="295" t="s">
        <v>289</v>
      </c>
      <c r="C114" s="483"/>
      <c r="D114" s="474"/>
      <c r="E114" s="387"/>
      <c r="F114" s="471" t="s">
        <v>108</v>
      </c>
      <c r="G114" s="476"/>
      <c r="H114" s="270"/>
      <c r="I114" s="270"/>
      <c r="J114" s="270"/>
      <c r="K114" s="251"/>
      <c r="L114" s="477"/>
      <c r="M114" s="251"/>
    </row>
    <row r="115" spans="1:13" ht="30.75" customHeight="1">
      <c r="A115" s="167">
        <v>4535</v>
      </c>
      <c r="B115" s="500" t="s">
        <v>518</v>
      </c>
      <c r="C115" s="483"/>
      <c r="D115" s="474">
        <f>SUM(E115:F115)</f>
        <v>0</v>
      </c>
      <c r="E115" s="387"/>
      <c r="F115" s="471" t="s">
        <v>108</v>
      </c>
      <c r="G115" s="476"/>
      <c r="H115" s="270"/>
      <c r="I115" s="270"/>
      <c r="J115" s="270"/>
      <c r="K115" s="251"/>
      <c r="L115" s="477"/>
      <c r="M115" s="251"/>
    </row>
    <row r="116" spans="1:13" ht="12.75">
      <c r="A116" s="166">
        <v>4536</v>
      </c>
      <c r="B116" s="295" t="s">
        <v>432</v>
      </c>
      <c r="C116" s="483"/>
      <c r="D116" s="474">
        <f>SUM(E116:F116)</f>
        <v>0</v>
      </c>
      <c r="E116" s="387"/>
      <c r="F116" s="471" t="s">
        <v>108</v>
      </c>
      <c r="G116" s="476"/>
      <c r="H116" s="270"/>
      <c r="I116" s="270"/>
      <c r="J116" s="270"/>
      <c r="K116" s="251"/>
      <c r="L116" s="477"/>
      <c r="M116" s="251"/>
    </row>
    <row r="117" spans="1:13" ht="12.75">
      <c r="A117" s="166">
        <v>4537</v>
      </c>
      <c r="B117" s="295" t="s">
        <v>433</v>
      </c>
      <c r="C117" s="483"/>
      <c r="D117" s="474">
        <f>SUM(E117:F117)</f>
        <v>0</v>
      </c>
      <c r="E117" s="387"/>
      <c r="F117" s="471" t="s">
        <v>108</v>
      </c>
      <c r="G117" s="476"/>
      <c r="H117" s="270"/>
      <c r="I117" s="270"/>
      <c r="J117" s="270"/>
      <c r="K117" s="251"/>
      <c r="L117" s="477"/>
      <c r="M117" s="251"/>
    </row>
    <row r="118" spans="1:13" ht="12.75">
      <c r="A118" s="166">
        <v>4538</v>
      </c>
      <c r="B118" s="295" t="s">
        <v>434</v>
      </c>
      <c r="C118" s="483"/>
      <c r="D118" s="474">
        <f>SUM(E118:F118)</f>
        <v>0</v>
      </c>
      <c r="E118" s="387"/>
      <c r="F118" s="471" t="s">
        <v>108</v>
      </c>
      <c r="G118" s="476"/>
      <c r="H118" s="270"/>
      <c r="I118" s="270"/>
      <c r="J118" s="270"/>
      <c r="K118" s="251"/>
      <c r="L118" s="477"/>
      <c r="M118" s="251"/>
    </row>
    <row r="119" spans="1:13" ht="25.5">
      <c r="A119" s="166">
        <v>4540</v>
      </c>
      <c r="B119" s="491" t="s">
        <v>435</v>
      </c>
      <c r="C119" s="479" t="s">
        <v>104</v>
      </c>
      <c r="D119" s="474">
        <f>SUM(D121:D123)</f>
        <v>73956.5</v>
      </c>
      <c r="E119" s="474">
        <f>SUM(E121:E123)</f>
        <v>73956.5</v>
      </c>
      <c r="F119" s="287" t="s">
        <v>108</v>
      </c>
      <c r="G119" s="494"/>
      <c r="H119" s="495"/>
      <c r="I119" s="495"/>
      <c r="J119" s="495"/>
      <c r="K119" s="251"/>
      <c r="L119" s="477"/>
      <c r="M119" s="251"/>
    </row>
    <row r="120" spans="1:13" ht="12.75">
      <c r="A120" s="166"/>
      <c r="B120" s="473" t="s">
        <v>315</v>
      </c>
      <c r="C120" s="479"/>
      <c r="D120" s="474"/>
      <c r="E120" s="270"/>
      <c r="F120" s="471"/>
      <c r="G120" s="476"/>
      <c r="H120" s="270"/>
      <c r="I120" s="270"/>
      <c r="J120" s="270"/>
      <c r="K120" s="251"/>
      <c r="L120" s="477"/>
      <c r="M120" s="251"/>
    </row>
    <row r="121" spans="1:13" ht="38.25" customHeight="1">
      <c r="A121" s="166">
        <v>4541</v>
      </c>
      <c r="B121" s="486" t="s">
        <v>436</v>
      </c>
      <c r="C121" s="483" t="s">
        <v>24</v>
      </c>
      <c r="D121" s="474">
        <f>SUM(E121:F121)</f>
        <v>0</v>
      </c>
      <c r="E121" s="495"/>
      <c r="F121" s="471" t="s">
        <v>108</v>
      </c>
      <c r="G121" s="494"/>
      <c r="H121" s="495"/>
      <c r="I121" s="495"/>
      <c r="J121" s="495"/>
      <c r="K121" s="251"/>
      <c r="L121" s="477"/>
      <c r="M121" s="251"/>
    </row>
    <row r="122" spans="1:13" ht="38.25" customHeight="1">
      <c r="A122" s="166">
        <v>4542</v>
      </c>
      <c r="B122" s="486" t="s">
        <v>437</v>
      </c>
      <c r="C122" s="483" t="s">
        <v>25</v>
      </c>
      <c r="D122" s="474">
        <f>SUM(E122:F122)</f>
        <v>0</v>
      </c>
      <c r="E122" s="495"/>
      <c r="F122" s="471" t="s">
        <v>108</v>
      </c>
      <c r="G122" s="494"/>
      <c r="H122" s="495"/>
      <c r="I122" s="495"/>
      <c r="J122" s="495"/>
      <c r="K122" s="251"/>
      <c r="L122" s="477"/>
      <c r="M122" s="251"/>
    </row>
    <row r="123" spans="1:13" ht="25.5">
      <c r="A123" s="166">
        <v>4543</v>
      </c>
      <c r="B123" s="486" t="s">
        <v>438</v>
      </c>
      <c r="C123" s="483" t="s">
        <v>26</v>
      </c>
      <c r="D123" s="474">
        <f>SUM(D125,D129,D130)</f>
        <v>73956.5</v>
      </c>
      <c r="E123" s="474">
        <f>SUM(E125,E129,E130)</f>
        <v>73956.5</v>
      </c>
      <c r="F123" s="471" t="s">
        <v>108</v>
      </c>
      <c r="G123" s="494"/>
      <c r="H123" s="495"/>
      <c r="I123" s="495"/>
      <c r="J123" s="495"/>
      <c r="K123" s="251"/>
      <c r="L123" s="477"/>
      <c r="M123" s="251"/>
    </row>
    <row r="124" spans="1:13" ht="12.75">
      <c r="A124" s="166"/>
      <c r="B124" s="295" t="s">
        <v>313</v>
      </c>
      <c r="C124" s="483"/>
      <c r="D124" s="474"/>
      <c r="E124" s="270"/>
      <c r="F124" s="471"/>
      <c r="G124" s="476"/>
      <c r="H124" s="270"/>
      <c r="I124" s="270"/>
      <c r="J124" s="270"/>
      <c r="K124" s="251"/>
      <c r="L124" s="477"/>
      <c r="M124" s="251"/>
    </row>
    <row r="125" spans="1:13" ht="25.5">
      <c r="A125" s="166">
        <v>4544</v>
      </c>
      <c r="B125" s="295" t="s">
        <v>439</v>
      </c>
      <c r="C125" s="483"/>
      <c r="D125" s="474">
        <f>SUM(D127:D128)</f>
        <v>0</v>
      </c>
      <c r="E125" s="495"/>
      <c r="F125" s="471" t="s">
        <v>108</v>
      </c>
      <c r="G125" s="494"/>
      <c r="H125" s="495"/>
      <c r="I125" s="495"/>
      <c r="J125" s="495"/>
      <c r="K125" s="251"/>
      <c r="L125" s="477"/>
      <c r="M125" s="251"/>
    </row>
    <row r="126" spans="1:13" ht="12.75">
      <c r="A126" s="166"/>
      <c r="B126" s="295" t="s">
        <v>289</v>
      </c>
      <c r="C126" s="483"/>
      <c r="D126" s="474"/>
      <c r="E126" s="495"/>
      <c r="F126" s="471" t="s">
        <v>108</v>
      </c>
      <c r="G126" s="494"/>
      <c r="H126" s="495"/>
      <c r="I126" s="495"/>
      <c r="J126" s="495"/>
      <c r="K126" s="251"/>
      <c r="L126" s="477"/>
      <c r="M126" s="251"/>
    </row>
    <row r="127" spans="1:13" ht="24" customHeight="1">
      <c r="A127" s="167">
        <v>4545</v>
      </c>
      <c r="B127" s="500" t="s">
        <v>518</v>
      </c>
      <c r="C127" s="483"/>
      <c r="D127" s="474">
        <f>SUM(E127:F127)</f>
        <v>0</v>
      </c>
      <c r="E127" s="495"/>
      <c r="F127" s="471" t="s">
        <v>108</v>
      </c>
      <c r="G127" s="494"/>
      <c r="H127" s="495"/>
      <c r="I127" s="495"/>
      <c r="J127" s="495"/>
      <c r="K127" s="251"/>
      <c r="L127" s="477"/>
      <c r="M127" s="251"/>
    </row>
    <row r="128" spans="1:13" ht="12.75">
      <c r="A128" s="166">
        <v>4546</v>
      </c>
      <c r="B128" s="295" t="s">
        <v>440</v>
      </c>
      <c r="C128" s="483"/>
      <c r="D128" s="474">
        <f>SUM(E128:F128)</f>
        <v>0</v>
      </c>
      <c r="E128" s="495"/>
      <c r="F128" s="471" t="s">
        <v>108</v>
      </c>
      <c r="G128" s="494"/>
      <c r="H128" s="495"/>
      <c r="I128" s="495"/>
      <c r="J128" s="495"/>
      <c r="K128" s="251"/>
      <c r="L128" s="477"/>
      <c r="M128" s="251"/>
    </row>
    <row r="129" spans="1:13" ht="12.75">
      <c r="A129" s="166">
        <v>4547</v>
      </c>
      <c r="B129" s="295" t="s">
        <v>433</v>
      </c>
      <c r="C129" s="483"/>
      <c r="D129" s="474">
        <f>SUM(E129:F129)</f>
        <v>0</v>
      </c>
      <c r="E129" s="495"/>
      <c r="F129" s="471" t="s">
        <v>108</v>
      </c>
      <c r="G129" s="494"/>
      <c r="H129" s="495"/>
      <c r="I129" s="495"/>
      <c r="J129" s="495"/>
      <c r="K129" s="251"/>
      <c r="L129" s="477"/>
      <c r="M129" s="251"/>
    </row>
    <row r="130" spans="1:13" ht="12.75">
      <c r="A130" s="166">
        <v>4548</v>
      </c>
      <c r="B130" s="295" t="s">
        <v>434</v>
      </c>
      <c r="C130" s="483"/>
      <c r="D130" s="474">
        <f>SUM(E130:F130)</f>
        <v>73956.5</v>
      </c>
      <c r="E130" s="495">
        <v>73956.5</v>
      </c>
      <c r="F130" s="471" t="s">
        <v>108</v>
      </c>
      <c r="G130" s="494"/>
      <c r="H130" s="495"/>
      <c r="I130" s="495"/>
      <c r="J130" s="495"/>
      <c r="K130" s="251"/>
      <c r="L130" s="477"/>
      <c r="M130" s="251"/>
    </row>
    <row r="131" spans="1:13" ht="32.25" customHeight="1">
      <c r="A131" s="166">
        <v>4600</v>
      </c>
      <c r="B131" s="491" t="s">
        <v>441</v>
      </c>
      <c r="C131" s="479" t="s">
        <v>104</v>
      </c>
      <c r="D131" s="474">
        <f>SUM(D133,D137,D143)</f>
        <v>17000</v>
      </c>
      <c r="E131" s="387">
        <f>SUM(E133,E137,E143)</f>
        <v>17000</v>
      </c>
      <c r="F131" s="471" t="s">
        <v>108</v>
      </c>
      <c r="G131" s="476">
        <f>SUM(G133,G137,G143)</f>
        <v>0</v>
      </c>
      <c r="H131" s="270">
        <f>SUM(H133,H137,H143)</f>
        <v>0</v>
      </c>
      <c r="I131" s="270">
        <f>SUM(I133,I137,I143)</f>
        <v>0</v>
      </c>
      <c r="J131" s="270">
        <f>SUM(J133,J137,J143)</f>
        <v>0</v>
      </c>
      <c r="K131" s="251"/>
      <c r="L131" s="477"/>
      <c r="M131" s="251"/>
    </row>
    <row r="132" spans="1:13" ht="12.75">
      <c r="A132" s="166"/>
      <c r="B132" s="473" t="s">
        <v>313</v>
      </c>
      <c r="C132" s="469"/>
      <c r="D132" s="474"/>
      <c r="E132" s="387"/>
      <c r="F132" s="475"/>
      <c r="G132" s="476"/>
      <c r="H132" s="270"/>
      <c r="I132" s="270"/>
      <c r="J132" s="270"/>
      <c r="K132" s="251"/>
      <c r="L132" s="477"/>
      <c r="M132" s="251"/>
    </row>
    <row r="133" spans="1:13" ht="12.75">
      <c r="A133" s="166">
        <v>4610</v>
      </c>
      <c r="B133" s="501" t="s">
        <v>442</v>
      </c>
      <c r="C133" s="469"/>
      <c r="D133" s="474">
        <f>SUM(D135:D136)</f>
        <v>0</v>
      </c>
      <c r="E133" s="387">
        <f>SUM(E135:E136)</f>
        <v>0</v>
      </c>
      <c r="F133" s="471" t="s">
        <v>109</v>
      </c>
      <c r="G133" s="476">
        <f>SUM(G135:G136)</f>
        <v>0</v>
      </c>
      <c r="H133" s="270">
        <f>SUM(H135:H136)</f>
        <v>0</v>
      </c>
      <c r="I133" s="270">
        <f>SUM(I135:I136)</f>
        <v>0</v>
      </c>
      <c r="J133" s="270">
        <f>SUM(J135:J136)</f>
        <v>0</v>
      </c>
      <c r="K133" s="251"/>
      <c r="L133" s="477"/>
      <c r="M133" s="251"/>
    </row>
    <row r="134" spans="1:13" ht="12.75">
      <c r="A134" s="166"/>
      <c r="B134" s="473" t="s">
        <v>313</v>
      </c>
      <c r="C134" s="469"/>
      <c r="D134" s="474"/>
      <c r="E134" s="387"/>
      <c r="F134" s="471"/>
      <c r="G134" s="476"/>
      <c r="H134" s="270"/>
      <c r="I134" s="270"/>
      <c r="J134" s="270"/>
      <c r="K134" s="251"/>
      <c r="L134" s="477"/>
      <c r="M134" s="251"/>
    </row>
    <row r="135" spans="1:13" ht="25.5">
      <c r="A135" s="166">
        <v>4610</v>
      </c>
      <c r="B135" s="482" t="s">
        <v>443</v>
      </c>
      <c r="C135" s="469" t="s">
        <v>157</v>
      </c>
      <c r="D135" s="474">
        <f>SUM(E135:F135)</f>
        <v>0</v>
      </c>
      <c r="E135" s="387"/>
      <c r="F135" s="471" t="s">
        <v>108</v>
      </c>
      <c r="G135" s="476"/>
      <c r="H135" s="270"/>
      <c r="I135" s="270"/>
      <c r="J135" s="270"/>
      <c r="K135" s="251"/>
      <c r="L135" s="477"/>
      <c r="M135" s="251"/>
    </row>
    <row r="136" spans="1:13" ht="25.5">
      <c r="A136" s="166">
        <v>4620</v>
      </c>
      <c r="B136" s="482" t="s">
        <v>444</v>
      </c>
      <c r="C136" s="469" t="s">
        <v>188</v>
      </c>
      <c r="D136" s="474">
        <f>SUM(E136:F136)</f>
        <v>0</v>
      </c>
      <c r="E136" s="387"/>
      <c r="F136" s="471" t="s">
        <v>108</v>
      </c>
      <c r="G136" s="476"/>
      <c r="H136" s="270"/>
      <c r="I136" s="270"/>
      <c r="J136" s="270"/>
      <c r="K136" s="251"/>
      <c r="L136" s="477"/>
      <c r="M136" s="251"/>
    </row>
    <row r="137" spans="1:13" ht="38.25">
      <c r="A137" s="166">
        <v>4630</v>
      </c>
      <c r="B137" s="485" t="s">
        <v>445</v>
      </c>
      <c r="C137" s="479" t="s">
        <v>104</v>
      </c>
      <c r="D137" s="474">
        <f>SUM(D139:D142)</f>
        <v>17000</v>
      </c>
      <c r="E137" s="387">
        <f>SUM(E139:E142)</f>
        <v>17000</v>
      </c>
      <c r="F137" s="471" t="s">
        <v>108</v>
      </c>
      <c r="G137" s="476">
        <f>SUM(G139:G142)</f>
        <v>0</v>
      </c>
      <c r="H137" s="270">
        <f>SUM(H139:H142)</f>
        <v>0</v>
      </c>
      <c r="I137" s="270">
        <f>SUM(I139:I142)</f>
        <v>0</v>
      </c>
      <c r="J137" s="270">
        <f>SUM(J139:J142)</f>
        <v>0</v>
      </c>
      <c r="K137" s="251"/>
      <c r="L137" s="477"/>
      <c r="M137" s="251"/>
    </row>
    <row r="138" spans="1:13" ht="12.75">
      <c r="A138" s="166"/>
      <c r="B138" s="473" t="s">
        <v>315</v>
      </c>
      <c r="C138" s="479"/>
      <c r="D138" s="474"/>
      <c r="E138" s="387"/>
      <c r="F138" s="471"/>
      <c r="G138" s="476"/>
      <c r="H138" s="270"/>
      <c r="I138" s="270"/>
      <c r="J138" s="270"/>
      <c r="K138" s="251"/>
      <c r="L138" s="477"/>
      <c r="M138" s="251"/>
    </row>
    <row r="139" spans="1:13" ht="12.75">
      <c r="A139" s="166">
        <v>4631</v>
      </c>
      <c r="B139" s="482" t="s">
        <v>446</v>
      </c>
      <c r="C139" s="483" t="s">
        <v>27</v>
      </c>
      <c r="D139" s="474">
        <f>SUM(E139:F139)</f>
        <v>0</v>
      </c>
      <c r="E139" s="387"/>
      <c r="F139" s="471" t="s">
        <v>108</v>
      </c>
      <c r="G139" s="476"/>
      <c r="H139" s="270"/>
      <c r="I139" s="270"/>
      <c r="J139" s="270"/>
      <c r="K139" s="251"/>
      <c r="L139" s="477"/>
      <c r="M139" s="251"/>
    </row>
    <row r="140" spans="1:13" ht="31.5" customHeight="1">
      <c r="A140" s="166">
        <v>4632</v>
      </c>
      <c r="B140" s="482" t="s">
        <v>447</v>
      </c>
      <c r="C140" s="483" t="s">
        <v>28</v>
      </c>
      <c r="D140" s="474">
        <f>SUM(E140:F140)</f>
        <v>1000</v>
      </c>
      <c r="E140" s="387">
        <v>1000</v>
      </c>
      <c r="F140" s="471" t="s">
        <v>108</v>
      </c>
      <c r="G140" s="476"/>
      <c r="H140" s="270"/>
      <c r="I140" s="270"/>
      <c r="J140" s="270"/>
      <c r="K140" s="251"/>
      <c r="L140" s="477"/>
      <c r="M140" s="251"/>
    </row>
    <row r="141" spans="1:13" ht="17.25" customHeight="1">
      <c r="A141" s="166">
        <v>4633</v>
      </c>
      <c r="B141" s="482" t="s">
        <v>448</v>
      </c>
      <c r="C141" s="483" t="s">
        <v>29</v>
      </c>
      <c r="D141" s="474">
        <f>SUM(E141:F141)</f>
        <v>0</v>
      </c>
      <c r="E141" s="387"/>
      <c r="F141" s="471" t="s">
        <v>108</v>
      </c>
      <c r="G141" s="476"/>
      <c r="H141" s="270"/>
      <c r="I141" s="270"/>
      <c r="J141" s="270"/>
      <c r="K141" s="251"/>
      <c r="L141" s="477"/>
      <c r="M141" s="251"/>
    </row>
    <row r="142" spans="1:13" ht="14.25" customHeight="1">
      <c r="A142" s="166">
        <v>4634</v>
      </c>
      <c r="B142" s="482" t="s">
        <v>449</v>
      </c>
      <c r="C142" s="483" t="s">
        <v>167</v>
      </c>
      <c r="D142" s="474">
        <f>SUM(E142:F142)</f>
        <v>16000</v>
      </c>
      <c r="E142" s="387">
        <v>16000</v>
      </c>
      <c r="F142" s="471" t="s">
        <v>108</v>
      </c>
      <c r="G142" s="387"/>
      <c r="H142" s="388"/>
      <c r="I142" s="387"/>
      <c r="J142" s="387"/>
      <c r="K142" s="484"/>
      <c r="L142" s="477"/>
      <c r="M142" s="251"/>
    </row>
    <row r="143" spans="1:13" ht="12.75">
      <c r="A143" s="166">
        <v>4640</v>
      </c>
      <c r="B143" s="485" t="s">
        <v>450</v>
      </c>
      <c r="C143" s="479" t="s">
        <v>104</v>
      </c>
      <c r="D143" s="474">
        <f>SUM(D145)</f>
        <v>0</v>
      </c>
      <c r="E143" s="387">
        <f>SUM(E145)</f>
        <v>0</v>
      </c>
      <c r="F143" s="471" t="s">
        <v>108</v>
      </c>
      <c r="G143" s="476">
        <f>SUM(G145)</f>
        <v>0</v>
      </c>
      <c r="H143" s="270">
        <f>SUM(H145)</f>
        <v>0</v>
      </c>
      <c r="I143" s="270">
        <f>SUM(I145)</f>
        <v>0</v>
      </c>
      <c r="J143" s="270">
        <f>SUM(J145)</f>
        <v>0</v>
      </c>
      <c r="K143" s="251"/>
      <c r="L143" s="477"/>
      <c r="M143" s="251"/>
    </row>
    <row r="144" spans="1:13" ht="12.75">
      <c r="A144" s="166"/>
      <c r="B144" s="473" t="s">
        <v>315</v>
      </c>
      <c r="C144" s="479"/>
      <c r="D144" s="474"/>
      <c r="E144" s="387"/>
      <c r="F144" s="471"/>
      <c r="G144" s="476"/>
      <c r="H144" s="270"/>
      <c r="I144" s="270"/>
      <c r="J144" s="270"/>
      <c r="K144" s="251"/>
      <c r="L144" s="477"/>
      <c r="M144" s="251"/>
    </row>
    <row r="145" spans="1:13" ht="12.75">
      <c r="A145" s="166">
        <v>4641</v>
      </c>
      <c r="B145" s="482" t="s">
        <v>451</v>
      </c>
      <c r="C145" s="483" t="s">
        <v>30</v>
      </c>
      <c r="D145" s="474">
        <f>SUM(E145:F145)</f>
        <v>0</v>
      </c>
      <c r="E145" s="387"/>
      <c r="F145" s="471" t="s">
        <v>109</v>
      </c>
      <c r="G145" s="476"/>
      <c r="H145" s="270"/>
      <c r="I145" s="270"/>
      <c r="J145" s="270"/>
      <c r="K145" s="251"/>
      <c r="L145" s="477"/>
      <c r="M145" s="251"/>
    </row>
    <row r="146" spans="1:13" ht="48.75" customHeight="1">
      <c r="A146" s="166">
        <v>4700</v>
      </c>
      <c r="B146" s="485" t="s">
        <v>452</v>
      </c>
      <c r="C146" s="479" t="s">
        <v>104</v>
      </c>
      <c r="D146" s="474">
        <f aca="true" t="shared" si="5" ref="D146:J146">SUM(D148,D152,D158,D161,D165,D168,D171)</f>
        <v>377070</v>
      </c>
      <c r="E146" s="387">
        <f t="shared" si="5"/>
        <v>377070</v>
      </c>
      <c r="F146" s="475">
        <f t="shared" si="5"/>
        <v>0</v>
      </c>
      <c r="G146" s="476">
        <f t="shared" si="5"/>
        <v>0</v>
      </c>
      <c r="H146" s="270">
        <f t="shared" si="5"/>
        <v>0</v>
      </c>
      <c r="I146" s="270">
        <f t="shared" si="5"/>
        <v>0</v>
      </c>
      <c r="J146" s="270">
        <f t="shared" si="5"/>
        <v>0</v>
      </c>
      <c r="K146" s="251"/>
      <c r="L146" s="477"/>
      <c r="M146" s="251"/>
    </row>
    <row r="147" spans="1:13" ht="12.75">
      <c r="A147" s="166"/>
      <c r="B147" s="473" t="s">
        <v>313</v>
      </c>
      <c r="C147" s="469"/>
      <c r="D147" s="474"/>
      <c r="E147" s="387"/>
      <c r="F147" s="475"/>
      <c r="G147" s="476"/>
      <c r="H147" s="270"/>
      <c r="I147" s="270"/>
      <c r="J147" s="270"/>
      <c r="K147" s="251"/>
      <c r="L147" s="477"/>
      <c r="M147" s="251"/>
    </row>
    <row r="148" spans="1:13" ht="40.5" customHeight="1">
      <c r="A148" s="166">
        <v>4710</v>
      </c>
      <c r="B148" s="485" t="s">
        <v>453</v>
      </c>
      <c r="C148" s="479" t="s">
        <v>104</v>
      </c>
      <c r="D148" s="474">
        <f>SUM(D150:D151)</f>
        <v>5930</v>
      </c>
      <c r="E148" s="387">
        <f>SUM(E150:E151)</f>
        <v>5930</v>
      </c>
      <c r="F148" s="471" t="s">
        <v>108</v>
      </c>
      <c r="G148" s="476">
        <f>SUM(G150:G151)</f>
        <v>0</v>
      </c>
      <c r="H148" s="270">
        <f>SUM(H150:H151)</f>
        <v>0</v>
      </c>
      <c r="I148" s="270">
        <f>SUM(I150:I151)</f>
        <v>0</v>
      </c>
      <c r="J148" s="270">
        <f>SUM(J150:J151)</f>
        <v>0</v>
      </c>
      <c r="K148" s="251"/>
      <c r="L148" s="477"/>
      <c r="M148" s="251"/>
    </row>
    <row r="149" spans="1:13" ht="12.75">
      <c r="A149" s="166"/>
      <c r="B149" s="473" t="s">
        <v>315</v>
      </c>
      <c r="C149" s="479"/>
      <c r="D149" s="474"/>
      <c r="E149" s="387"/>
      <c r="F149" s="471"/>
      <c r="G149" s="476"/>
      <c r="H149" s="270"/>
      <c r="I149" s="270"/>
      <c r="J149" s="270"/>
      <c r="K149" s="251"/>
      <c r="L149" s="477"/>
      <c r="M149" s="251"/>
    </row>
    <row r="150" spans="1:13" ht="51" customHeight="1">
      <c r="A150" s="166">
        <v>4711</v>
      </c>
      <c r="B150" s="482" t="s">
        <v>454</v>
      </c>
      <c r="C150" s="483" t="s">
        <v>31</v>
      </c>
      <c r="D150" s="474">
        <f>SUM(E150:F150)</f>
        <v>0</v>
      </c>
      <c r="E150" s="387"/>
      <c r="F150" s="471" t="s">
        <v>108</v>
      </c>
      <c r="G150" s="476"/>
      <c r="H150" s="270"/>
      <c r="I150" s="270"/>
      <c r="J150" s="270"/>
      <c r="K150" s="251"/>
      <c r="L150" s="477"/>
      <c r="M150" s="251"/>
    </row>
    <row r="151" spans="1:13" ht="29.25" customHeight="1">
      <c r="A151" s="166">
        <v>4712</v>
      </c>
      <c r="B151" s="482" t="s">
        <v>455</v>
      </c>
      <c r="C151" s="483" t="s">
        <v>32</v>
      </c>
      <c r="D151" s="474">
        <f>SUM(E151:F151)</f>
        <v>5930</v>
      </c>
      <c r="E151" s="387">
        <v>5930</v>
      </c>
      <c r="F151" s="471" t="s">
        <v>108</v>
      </c>
      <c r="G151" s="476"/>
      <c r="H151" s="270"/>
      <c r="I151" s="270"/>
      <c r="J151" s="270"/>
      <c r="K151" s="484"/>
      <c r="L151" s="477"/>
      <c r="M151" s="251"/>
    </row>
    <row r="152" spans="1:13" ht="60.75" customHeight="1">
      <c r="A152" s="166">
        <v>4720</v>
      </c>
      <c r="B152" s="485" t="s">
        <v>456</v>
      </c>
      <c r="C152" s="479" t="s">
        <v>104</v>
      </c>
      <c r="D152" s="474">
        <f>SUM(D154:D157)</f>
        <v>2460</v>
      </c>
      <c r="E152" s="387">
        <f>SUM(E154:E157)</f>
        <v>2460</v>
      </c>
      <c r="F152" s="471" t="s">
        <v>108</v>
      </c>
      <c r="G152" s="476">
        <f>SUM(G154:G157)</f>
        <v>0</v>
      </c>
      <c r="H152" s="270">
        <f>SUM(H154:H157)</f>
        <v>0</v>
      </c>
      <c r="I152" s="270">
        <f>SUM(I154:I157)</f>
        <v>0</v>
      </c>
      <c r="J152" s="270">
        <f>SUM(J154:J157)</f>
        <v>0</v>
      </c>
      <c r="K152" s="251"/>
      <c r="L152" s="477"/>
      <c r="M152" s="251"/>
    </row>
    <row r="153" spans="1:13" ht="12.75">
      <c r="A153" s="166"/>
      <c r="B153" s="473" t="s">
        <v>315</v>
      </c>
      <c r="C153" s="479"/>
      <c r="D153" s="474"/>
      <c r="E153" s="387"/>
      <c r="F153" s="471"/>
      <c r="G153" s="476"/>
      <c r="H153" s="270"/>
      <c r="I153" s="270"/>
      <c r="J153" s="270"/>
      <c r="K153" s="251"/>
      <c r="L153" s="477"/>
      <c r="M153" s="251"/>
    </row>
    <row r="154" spans="1:13" ht="15.75" customHeight="1">
      <c r="A154" s="166">
        <v>4721</v>
      </c>
      <c r="B154" s="482" t="s">
        <v>457</v>
      </c>
      <c r="C154" s="483" t="s">
        <v>38</v>
      </c>
      <c r="D154" s="474">
        <f>SUM(E154:F154)</f>
        <v>0</v>
      </c>
      <c r="E154" s="387"/>
      <c r="F154" s="471" t="s">
        <v>108</v>
      </c>
      <c r="G154" s="476"/>
      <c r="H154" s="270"/>
      <c r="I154" s="270"/>
      <c r="J154" s="270"/>
      <c r="K154" s="251"/>
      <c r="L154" s="477"/>
      <c r="M154" s="251"/>
    </row>
    <row r="155" spans="1:13" ht="12.75">
      <c r="A155" s="166">
        <v>4722</v>
      </c>
      <c r="B155" s="482" t="s">
        <v>458</v>
      </c>
      <c r="C155" s="487">
        <v>4822</v>
      </c>
      <c r="D155" s="474">
        <f>SUM(E155:F155)</f>
        <v>0</v>
      </c>
      <c r="E155" s="387"/>
      <c r="F155" s="471" t="s">
        <v>108</v>
      </c>
      <c r="G155" s="476"/>
      <c r="H155" s="270"/>
      <c r="I155" s="270"/>
      <c r="J155" s="270"/>
      <c r="K155" s="251"/>
      <c r="L155" s="477"/>
      <c r="M155" s="251"/>
    </row>
    <row r="156" spans="1:13" ht="12.75">
      <c r="A156" s="166">
        <v>4723</v>
      </c>
      <c r="B156" s="482" t="s">
        <v>459</v>
      </c>
      <c r="C156" s="483" t="s">
        <v>39</v>
      </c>
      <c r="D156" s="474">
        <f>SUM(E156:F156)</f>
        <v>2460</v>
      </c>
      <c r="E156" s="387">
        <v>2460</v>
      </c>
      <c r="F156" s="471" t="s">
        <v>108</v>
      </c>
      <c r="G156" s="387"/>
      <c r="H156" s="388"/>
      <c r="I156" s="387"/>
      <c r="J156" s="387"/>
      <c r="K156" s="484"/>
      <c r="L156" s="477"/>
      <c r="M156" s="251"/>
    </row>
    <row r="157" spans="1:13" ht="30.75" customHeight="1">
      <c r="A157" s="166">
        <v>4724</v>
      </c>
      <c r="B157" s="482" t="s">
        <v>460</v>
      </c>
      <c r="C157" s="483" t="s">
        <v>40</v>
      </c>
      <c r="D157" s="474">
        <f>SUM(E157:F157)</f>
        <v>0</v>
      </c>
      <c r="E157" s="387"/>
      <c r="F157" s="471" t="s">
        <v>108</v>
      </c>
      <c r="G157" s="476"/>
      <c r="H157" s="270"/>
      <c r="I157" s="270"/>
      <c r="J157" s="270"/>
      <c r="K157" s="251"/>
      <c r="L157" s="477"/>
      <c r="M157" s="251"/>
    </row>
    <row r="158" spans="1:13" ht="25.5">
      <c r="A158" s="166">
        <v>4730</v>
      </c>
      <c r="B158" s="485" t="s">
        <v>461</v>
      </c>
      <c r="C158" s="479" t="s">
        <v>104</v>
      </c>
      <c r="D158" s="474">
        <f>SUM(D160)</f>
        <v>0</v>
      </c>
      <c r="E158" s="387">
        <f>SUM(E160)</f>
        <v>0</v>
      </c>
      <c r="F158" s="471" t="s">
        <v>108</v>
      </c>
      <c r="G158" s="476">
        <f>SUM(G160)</f>
        <v>0</v>
      </c>
      <c r="H158" s="270">
        <f>SUM(H160)</f>
        <v>0</v>
      </c>
      <c r="I158" s="270">
        <f>SUM(I160)</f>
        <v>0</v>
      </c>
      <c r="J158" s="270">
        <f>SUM(J160)</f>
        <v>0</v>
      </c>
      <c r="K158" s="251"/>
      <c r="L158" s="477"/>
      <c r="M158" s="251"/>
    </row>
    <row r="159" spans="1:13" ht="12.75">
      <c r="A159" s="166"/>
      <c r="B159" s="473" t="s">
        <v>315</v>
      </c>
      <c r="C159" s="479"/>
      <c r="D159" s="474"/>
      <c r="E159" s="387"/>
      <c r="F159" s="471"/>
      <c r="G159" s="476"/>
      <c r="H159" s="270"/>
      <c r="I159" s="270"/>
      <c r="J159" s="270"/>
      <c r="K159" s="251"/>
      <c r="L159" s="477"/>
      <c r="M159" s="251"/>
    </row>
    <row r="160" spans="1:13" ht="12.75">
      <c r="A160" s="166">
        <v>4731</v>
      </c>
      <c r="B160" s="492" t="s">
        <v>462</v>
      </c>
      <c r="C160" s="483" t="s">
        <v>41</v>
      </c>
      <c r="D160" s="474">
        <f>SUM(E160:F160)</f>
        <v>0</v>
      </c>
      <c r="E160" s="387"/>
      <c r="F160" s="471" t="s">
        <v>108</v>
      </c>
      <c r="G160" s="476"/>
      <c r="H160" s="270"/>
      <c r="I160" s="270"/>
      <c r="J160" s="270"/>
      <c r="K160" s="251"/>
      <c r="L160" s="477"/>
      <c r="M160" s="251"/>
    </row>
    <row r="161" spans="1:13" ht="38.25">
      <c r="A161" s="166">
        <v>4740</v>
      </c>
      <c r="B161" s="485" t="s">
        <v>463</v>
      </c>
      <c r="C161" s="479" t="s">
        <v>104</v>
      </c>
      <c r="D161" s="474">
        <f>SUM(D163:D164)</f>
        <v>0</v>
      </c>
      <c r="E161" s="387">
        <f>SUM(E163:E164)</f>
        <v>0</v>
      </c>
      <c r="F161" s="471" t="s">
        <v>108</v>
      </c>
      <c r="G161" s="476">
        <f>SUM(G163:G164)</f>
        <v>0</v>
      </c>
      <c r="H161" s="270">
        <f>SUM(H163:H164)</f>
        <v>0</v>
      </c>
      <c r="I161" s="270">
        <f>SUM(I163:I164)</f>
        <v>0</v>
      </c>
      <c r="J161" s="270">
        <f>SUM(J163:J164)</f>
        <v>0</v>
      </c>
      <c r="K161" s="251"/>
      <c r="L161" s="477"/>
      <c r="M161" s="251"/>
    </row>
    <row r="162" spans="1:13" ht="12.75">
      <c r="A162" s="166"/>
      <c r="B162" s="473" t="s">
        <v>315</v>
      </c>
      <c r="C162" s="479"/>
      <c r="D162" s="474"/>
      <c r="E162" s="387"/>
      <c r="F162" s="471"/>
      <c r="G162" s="476"/>
      <c r="H162" s="270"/>
      <c r="I162" s="270"/>
      <c r="J162" s="270"/>
      <c r="K162" s="251"/>
      <c r="L162" s="477"/>
      <c r="M162" s="251"/>
    </row>
    <row r="163" spans="1:13" ht="27.75" customHeight="1">
      <c r="A163" s="166">
        <v>4741</v>
      </c>
      <c r="B163" s="482" t="s">
        <v>464</v>
      </c>
      <c r="C163" s="483" t="s">
        <v>42</v>
      </c>
      <c r="D163" s="474">
        <f>SUM(E163:F163)</f>
        <v>0</v>
      </c>
      <c r="E163" s="387"/>
      <c r="F163" s="471" t="s">
        <v>108</v>
      </c>
      <c r="G163" s="476"/>
      <c r="H163" s="270"/>
      <c r="I163" s="270"/>
      <c r="J163" s="270"/>
      <c r="K163" s="251"/>
      <c r="L163" s="477"/>
      <c r="M163" s="251"/>
    </row>
    <row r="164" spans="1:13" ht="27" customHeight="1">
      <c r="A164" s="166">
        <v>4742</v>
      </c>
      <c r="B164" s="482" t="s">
        <v>465</v>
      </c>
      <c r="C164" s="483" t="s">
        <v>43</v>
      </c>
      <c r="D164" s="474">
        <f>SUM(E164:F164)</f>
        <v>0</v>
      </c>
      <c r="E164" s="387"/>
      <c r="F164" s="471" t="s">
        <v>108</v>
      </c>
      <c r="G164" s="476"/>
      <c r="H164" s="270"/>
      <c r="I164" s="270"/>
      <c r="J164" s="270"/>
      <c r="K164" s="251"/>
      <c r="L164" s="477"/>
      <c r="M164" s="251"/>
    </row>
    <row r="165" spans="1:13" ht="39.75" customHeight="1">
      <c r="A165" s="166">
        <v>4750</v>
      </c>
      <c r="B165" s="485" t="s">
        <v>466</v>
      </c>
      <c r="C165" s="479" t="s">
        <v>104</v>
      </c>
      <c r="D165" s="474">
        <f>SUM(D167)</f>
        <v>0</v>
      </c>
      <c r="E165" s="387">
        <f>SUM(E167)</f>
        <v>0</v>
      </c>
      <c r="F165" s="471" t="s">
        <v>108</v>
      </c>
      <c r="G165" s="476">
        <f>SUM(G167)</f>
        <v>0</v>
      </c>
      <c r="H165" s="270">
        <f>SUM(H167)</f>
        <v>0</v>
      </c>
      <c r="I165" s="270">
        <f>SUM(I167)</f>
        <v>0</v>
      </c>
      <c r="J165" s="270">
        <f>SUM(J167)</f>
        <v>0</v>
      </c>
      <c r="K165" s="251"/>
      <c r="L165" s="477"/>
      <c r="M165" s="251"/>
    </row>
    <row r="166" spans="1:13" ht="12.75">
      <c r="A166" s="166"/>
      <c r="B166" s="473" t="s">
        <v>315</v>
      </c>
      <c r="C166" s="479"/>
      <c r="D166" s="474"/>
      <c r="E166" s="387"/>
      <c r="F166" s="471"/>
      <c r="G166" s="476"/>
      <c r="H166" s="270"/>
      <c r="I166" s="270"/>
      <c r="J166" s="270"/>
      <c r="K166" s="251"/>
      <c r="L166" s="477"/>
      <c r="M166" s="251"/>
    </row>
    <row r="167" spans="1:13" ht="39.75" customHeight="1">
      <c r="A167" s="166">
        <v>4751</v>
      </c>
      <c r="B167" s="482" t="s">
        <v>467</v>
      </c>
      <c r="C167" s="483" t="s">
        <v>44</v>
      </c>
      <c r="D167" s="474">
        <f>SUM(E167:F167)</f>
        <v>0</v>
      </c>
      <c r="E167" s="387"/>
      <c r="F167" s="471" t="s">
        <v>108</v>
      </c>
      <c r="G167" s="476"/>
      <c r="H167" s="270"/>
      <c r="I167" s="270"/>
      <c r="J167" s="270"/>
      <c r="K167" s="251"/>
      <c r="L167" s="477"/>
      <c r="M167" s="251"/>
    </row>
    <row r="168" spans="1:13" ht="17.25" customHeight="1">
      <c r="A168" s="166">
        <v>4760</v>
      </c>
      <c r="B168" s="502" t="s">
        <v>468</v>
      </c>
      <c r="C168" s="479" t="s">
        <v>104</v>
      </c>
      <c r="D168" s="474">
        <f>SUM(D170)</f>
        <v>0</v>
      </c>
      <c r="E168" s="387">
        <f>SUM(E170)</f>
        <v>0</v>
      </c>
      <c r="F168" s="471" t="s">
        <v>108</v>
      </c>
      <c r="G168" s="476">
        <f>SUM(G170)</f>
        <v>0</v>
      </c>
      <c r="H168" s="270">
        <f>SUM(H170)</f>
        <v>0</v>
      </c>
      <c r="I168" s="270">
        <f>SUM(I170)</f>
        <v>0</v>
      </c>
      <c r="J168" s="270">
        <f>SUM(J170)</f>
        <v>0</v>
      </c>
      <c r="K168" s="251"/>
      <c r="L168" s="477"/>
      <c r="M168" s="251"/>
    </row>
    <row r="169" spans="1:13" ht="12.75">
      <c r="A169" s="166"/>
      <c r="B169" s="473" t="s">
        <v>315</v>
      </c>
      <c r="C169" s="479"/>
      <c r="D169" s="474"/>
      <c r="E169" s="387"/>
      <c r="F169" s="471"/>
      <c r="G169" s="476"/>
      <c r="H169" s="270"/>
      <c r="I169" s="270"/>
      <c r="J169" s="270"/>
      <c r="K169" s="251"/>
      <c r="L169" s="477"/>
      <c r="M169" s="251"/>
    </row>
    <row r="170" spans="1:13" ht="17.25" customHeight="1">
      <c r="A170" s="166">
        <v>4761</v>
      </c>
      <c r="B170" s="482" t="s">
        <v>469</v>
      </c>
      <c r="C170" s="483" t="s">
        <v>45</v>
      </c>
      <c r="D170" s="474">
        <f>SUM(E170:F170)</f>
        <v>0</v>
      </c>
      <c r="E170" s="387"/>
      <c r="F170" s="471" t="s">
        <v>108</v>
      </c>
      <c r="G170" s="476"/>
      <c r="H170" s="270"/>
      <c r="I170" s="270"/>
      <c r="J170" s="270"/>
      <c r="K170" s="251"/>
      <c r="L170" s="477"/>
      <c r="M170" s="251"/>
    </row>
    <row r="171" spans="1:13" ht="12.75">
      <c r="A171" s="166">
        <v>4770</v>
      </c>
      <c r="B171" s="485" t="s">
        <v>470</v>
      </c>
      <c r="C171" s="479" t="s">
        <v>104</v>
      </c>
      <c r="D171" s="474">
        <f aca="true" t="shared" si="6" ref="D171:J171">SUM(D173)</f>
        <v>368680</v>
      </c>
      <c r="E171" s="387">
        <f t="shared" si="6"/>
        <v>368680</v>
      </c>
      <c r="F171" s="475">
        <f t="shared" si="6"/>
        <v>0</v>
      </c>
      <c r="G171" s="476">
        <f t="shared" si="6"/>
        <v>0</v>
      </c>
      <c r="H171" s="270">
        <f t="shared" si="6"/>
        <v>0</v>
      </c>
      <c r="I171" s="270">
        <f t="shared" si="6"/>
        <v>0</v>
      </c>
      <c r="J171" s="270">
        <f t="shared" si="6"/>
        <v>0</v>
      </c>
      <c r="K171" s="251"/>
      <c r="L171" s="477"/>
      <c r="M171" s="251"/>
    </row>
    <row r="172" spans="1:13" ht="12.75">
      <c r="A172" s="166"/>
      <c r="B172" s="473" t="s">
        <v>315</v>
      </c>
      <c r="C172" s="479"/>
      <c r="D172" s="474"/>
      <c r="E172" s="387"/>
      <c r="F172" s="471"/>
      <c r="G172" s="476"/>
      <c r="H172" s="270"/>
      <c r="I172" s="270"/>
      <c r="J172" s="270"/>
      <c r="K172" s="251"/>
      <c r="L172" s="477"/>
      <c r="M172" s="251"/>
    </row>
    <row r="173" spans="1:13" ht="12.75">
      <c r="A173" s="166">
        <v>4771</v>
      </c>
      <c r="B173" s="482" t="s">
        <v>471</v>
      </c>
      <c r="C173" s="483" t="s">
        <v>46</v>
      </c>
      <c r="D173" s="474">
        <f>E173</f>
        <v>368680</v>
      </c>
      <c r="E173" s="387">
        <v>368680</v>
      </c>
      <c r="F173" s="471">
        <v>0</v>
      </c>
      <c r="G173" s="387"/>
      <c r="H173" s="388"/>
      <c r="I173" s="387"/>
      <c r="J173" s="387"/>
      <c r="K173" s="251"/>
      <c r="L173" s="477"/>
      <c r="M173" s="251"/>
    </row>
    <row r="174" spans="1:13" ht="25.5">
      <c r="A174" s="166">
        <v>4772</v>
      </c>
      <c r="B174" s="492" t="s">
        <v>472</v>
      </c>
      <c r="C174" s="479" t="s">
        <v>104</v>
      </c>
      <c r="D174" s="474">
        <f>SUM(E174:F174)</f>
        <v>0</v>
      </c>
      <c r="E174" s="387"/>
      <c r="F174" s="471" t="s">
        <v>109</v>
      </c>
      <c r="G174" s="387"/>
      <c r="H174" s="387"/>
      <c r="I174" s="387"/>
      <c r="J174" s="387"/>
      <c r="K174" s="251"/>
      <c r="L174" s="251"/>
      <c r="M174" s="251"/>
    </row>
    <row r="175" spans="1:13" s="504" customFormat="1" ht="56.25" customHeight="1">
      <c r="A175" s="166">
        <v>5000</v>
      </c>
      <c r="B175" s="503" t="s">
        <v>473</v>
      </c>
      <c r="C175" s="479" t="s">
        <v>104</v>
      </c>
      <c r="D175" s="474">
        <f>SUM(D177,D195,D201,D204)</f>
        <v>275796.70499999996</v>
      </c>
      <c r="E175" s="408" t="s">
        <v>108</v>
      </c>
      <c r="F175" s="475">
        <f>SUM(F177,F195,F201,F204)</f>
        <v>275796.70499999996</v>
      </c>
      <c r="G175" s="476">
        <f>SUM(G177,G195,G201,G204)</f>
        <v>0</v>
      </c>
      <c r="H175" s="270">
        <f>SUM(H177,H195,H201,H204)</f>
        <v>0</v>
      </c>
      <c r="I175" s="270">
        <f>SUM(I177,I195,I201,I204)</f>
        <v>0</v>
      </c>
      <c r="J175" s="270">
        <f>SUM(J177,J195,J201,J204)</f>
        <v>0</v>
      </c>
      <c r="K175" s="251"/>
      <c r="L175" s="251"/>
      <c r="M175" s="251"/>
    </row>
    <row r="176" spans="1:13" ht="12.75">
      <c r="A176" s="166"/>
      <c r="B176" s="473" t="s">
        <v>313</v>
      </c>
      <c r="C176" s="469"/>
      <c r="D176" s="474"/>
      <c r="E176" s="387"/>
      <c r="F176" s="475"/>
      <c r="G176" s="476"/>
      <c r="H176" s="270"/>
      <c r="I176" s="270"/>
      <c r="J176" s="270"/>
      <c r="K176" s="251"/>
      <c r="L176" s="251"/>
      <c r="M176" s="251"/>
    </row>
    <row r="177" spans="1:13" ht="25.5">
      <c r="A177" s="166">
        <v>5100</v>
      </c>
      <c r="B177" s="482" t="s">
        <v>474</v>
      </c>
      <c r="C177" s="479" t="s">
        <v>104</v>
      </c>
      <c r="D177" s="474">
        <f>SUM(D179,D184,D189)</f>
        <v>275796.70499999996</v>
      </c>
      <c r="E177" s="408" t="s">
        <v>108</v>
      </c>
      <c r="F177" s="475">
        <f>SUM(F179,F184,F189)</f>
        <v>275796.70499999996</v>
      </c>
      <c r="G177" s="476">
        <f>SUM(G179,G184,G189)</f>
        <v>0</v>
      </c>
      <c r="H177" s="270">
        <f>SUM(H179,H184,H189)</f>
        <v>0</v>
      </c>
      <c r="I177" s="270">
        <f>SUM(I179,I184,I189)</f>
        <v>0</v>
      </c>
      <c r="J177" s="270">
        <f>SUM(J179,J184,J189)</f>
        <v>0</v>
      </c>
      <c r="K177" s="251"/>
      <c r="L177" s="251"/>
      <c r="M177" s="251"/>
    </row>
    <row r="178" spans="1:13" ht="12.75">
      <c r="A178" s="166"/>
      <c r="B178" s="473" t="s">
        <v>313</v>
      </c>
      <c r="C178" s="469"/>
      <c r="D178" s="474"/>
      <c r="E178" s="387"/>
      <c r="F178" s="475"/>
      <c r="G178" s="476"/>
      <c r="H178" s="270"/>
      <c r="I178" s="270"/>
      <c r="J178" s="270"/>
      <c r="K178" s="251"/>
      <c r="L178" s="251"/>
      <c r="M178" s="251"/>
    </row>
    <row r="179" spans="1:13" ht="25.5">
      <c r="A179" s="166">
        <v>5110</v>
      </c>
      <c r="B179" s="485" t="s">
        <v>475</v>
      </c>
      <c r="C179" s="479" t="s">
        <v>104</v>
      </c>
      <c r="D179" s="474">
        <f>SUM(D181:D183)</f>
        <v>236785.405</v>
      </c>
      <c r="E179" s="387" t="s">
        <v>109</v>
      </c>
      <c r="F179" s="475">
        <f>SUM(F181:F183)</f>
        <v>236785.405</v>
      </c>
      <c r="G179" s="476">
        <f>SUM(G181:G183)</f>
        <v>0</v>
      </c>
      <c r="H179" s="270">
        <f>SUM(H181:H183)</f>
        <v>0</v>
      </c>
      <c r="I179" s="270">
        <f>SUM(I181:I183)</f>
        <v>0</v>
      </c>
      <c r="J179" s="270">
        <f>SUM(J181:J183)</f>
        <v>0</v>
      </c>
      <c r="K179" s="251"/>
      <c r="L179" s="251"/>
      <c r="M179" s="251"/>
    </row>
    <row r="180" spans="1:13" ht="12.75">
      <c r="A180" s="166"/>
      <c r="B180" s="473" t="s">
        <v>315</v>
      </c>
      <c r="C180" s="479"/>
      <c r="D180" s="474"/>
      <c r="E180" s="387"/>
      <c r="F180" s="471"/>
      <c r="G180" s="472"/>
      <c r="H180" s="287"/>
      <c r="I180" s="287"/>
      <c r="J180" s="287"/>
      <c r="K180" s="251"/>
      <c r="L180" s="251"/>
      <c r="M180" s="251"/>
    </row>
    <row r="181" spans="1:13" ht="12.75">
      <c r="A181" s="166">
        <v>5111</v>
      </c>
      <c r="B181" s="482" t="s">
        <v>476</v>
      </c>
      <c r="C181" s="505" t="s">
        <v>47</v>
      </c>
      <c r="D181" s="474">
        <f>SUM(E181:F181)</f>
        <v>0</v>
      </c>
      <c r="E181" s="408" t="s">
        <v>108</v>
      </c>
      <c r="F181" s="475"/>
      <c r="G181" s="476"/>
      <c r="H181" s="270"/>
      <c r="I181" s="270"/>
      <c r="J181" s="270"/>
      <c r="K181" s="251"/>
      <c r="L181" s="251"/>
      <c r="M181" s="251"/>
    </row>
    <row r="182" spans="1:13" ht="20.25" customHeight="1">
      <c r="A182" s="166">
        <v>5112</v>
      </c>
      <c r="B182" s="482" t="s">
        <v>477</v>
      </c>
      <c r="C182" s="505" t="s">
        <v>48</v>
      </c>
      <c r="D182" s="474">
        <f>SUM(E182:F182)</f>
        <v>61872.1</v>
      </c>
      <c r="E182" s="408" t="s">
        <v>108</v>
      </c>
      <c r="F182" s="475">
        <v>61872.1</v>
      </c>
      <c r="G182" s="476"/>
      <c r="H182" s="506"/>
      <c r="I182" s="506"/>
      <c r="J182" s="506"/>
      <c r="K182" s="251"/>
      <c r="L182" s="251"/>
      <c r="M182" s="251"/>
    </row>
    <row r="183" spans="1:13" ht="26.25" customHeight="1">
      <c r="A183" s="166">
        <v>5113</v>
      </c>
      <c r="B183" s="482" t="s">
        <v>478</v>
      </c>
      <c r="C183" s="505" t="s">
        <v>49</v>
      </c>
      <c r="D183" s="488">
        <f>SUM(E183:F183)</f>
        <v>174913.305</v>
      </c>
      <c r="E183" s="408" t="s">
        <v>108</v>
      </c>
      <c r="F183" s="507">
        <v>174913.305</v>
      </c>
      <c r="G183" s="476"/>
      <c r="H183" s="476"/>
      <c r="I183" s="476"/>
      <c r="J183" s="476"/>
      <c r="K183" s="251"/>
      <c r="L183" s="251"/>
      <c r="M183" s="251"/>
    </row>
    <row r="184" spans="1:13" ht="28.5" customHeight="1">
      <c r="A184" s="166">
        <v>5120</v>
      </c>
      <c r="B184" s="485" t="s">
        <v>479</v>
      </c>
      <c r="C184" s="479" t="s">
        <v>104</v>
      </c>
      <c r="D184" s="474">
        <f>SUM(D186:D188)</f>
        <v>14011.3</v>
      </c>
      <c r="E184" s="387" t="s">
        <v>109</v>
      </c>
      <c r="F184" s="475">
        <f>SUM(F186:F188)</f>
        <v>14011.3</v>
      </c>
      <c r="G184" s="476">
        <f>SUM(G186:G188)</f>
        <v>0</v>
      </c>
      <c r="H184" s="270">
        <f>SUM(H186:H188)</f>
        <v>0</v>
      </c>
      <c r="I184" s="270">
        <f>SUM(I186:I188)</f>
        <v>0</v>
      </c>
      <c r="J184" s="270">
        <f>SUM(J186:J188)</f>
        <v>0</v>
      </c>
      <c r="K184" s="251"/>
      <c r="L184" s="251"/>
      <c r="M184" s="251"/>
    </row>
    <row r="185" spans="1:13" ht="12.75">
      <c r="A185" s="166"/>
      <c r="B185" s="508" t="s">
        <v>315</v>
      </c>
      <c r="C185" s="479"/>
      <c r="D185" s="474"/>
      <c r="E185" s="387"/>
      <c r="F185" s="471"/>
      <c r="G185" s="472"/>
      <c r="H185" s="287"/>
      <c r="I185" s="287"/>
      <c r="J185" s="287"/>
      <c r="K185" s="251"/>
      <c r="L185" s="251"/>
      <c r="M185" s="251"/>
    </row>
    <row r="186" spans="1:13" ht="12.75">
      <c r="A186" s="166">
        <v>5121</v>
      </c>
      <c r="B186" s="482" t="s">
        <v>480</v>
      </c>
      <c r="C186" s="505" t="s">
        <v>50</v>
      </c>
      <c r="D186" s="474">
        <f>SUM(E186:F186)</f>
        <v>3000</v>
      </c>
      <c r="E186" s="408" t="s">
        <v>108</v>
      </c>
      <c r="F186" s="509">
        <v>3000</v>
      </c>
      <c r="G186" s="476"/>
      <c r="H186" s="270"/>
      <c r="I186" s="270"/>
      <c r="J186" s="270"/>
      <c r="K186" s="251"/>
      <c r="L186" s="251"/>
      <c r="M186" s="251"/>
    </row>
    <row r="187" spans="1:13" ht="12.75">
      <c r="A187" s="166">
        <v>5122</v>
      </c>
      <c r="B187" s="482" t="s">
        <v>481</v>
      </c>
      <c r="C187" s="505" t="s">
        <v>51</v>
      </c>
      <c r="D187" s="474">
        <f>SUM(E187:F187)</f>
        <v>10011.3</v>
      </c>
      <c r="E187" s="408" t="s">
        <v>108</v>
      </c>
      <c r="F187" s="475">
        <v>10011.3</v>
      </c>
      <c r="G187" s="476"/>
      <c r="H187" s="506"/>
      <c r="I187" s="506"/>
      <c r="J187" s="506"/>
      <c r="K187" s="251"/>
      <c r="L187" s="251"/>
      <c r="M187" s="251"/>
    </row>
    <row r="188" spans="1:13" ht="17.25" customHeight="1">
      <c r="A188" s="166">
        <v>5123</v>
      </c>
      <c r="B188" s="482" t="s">
        <v>482</v>
      </c>
      <c r="C188" s="505" t="s">
        <v>52</v>
      </c>
      <c r="D188" s="474">
        <f>SUM(E188:F188)</f>
        <v>1000</v>
      </c>
      <c r="E188" s="408" t="s">
        <v>108</v>
      </c>
      <c r="F188" s="475">
        <v>1000</v>
      </c>
      <c r="G188" s="476"/>
      <c r="H188" s="270"/>
      <c r="I188" s="270"/>
      <c r="J188" s="270"/>
      <c r="K188" s="251"/>
      <c r="L188" s="251"/>
      <c r="M188" s="251"/>
    </row>
    <row r="189" spans="1:13" ht="36.75" customHeight="1">
      <c r="A189" s="166">
        <v>5130</v>
      </c>
      <c r="B189" s="485" t="s">
        <v>483</v>
      </c>
      <c r="C189" s="479" t="s">
        <v>104</v>
      </c>
      <c r="D189" s="474">
        <f>SUM(D191:D194)</f>
        <v>25000</v>
      </c>
      <c r="E189" s="387" t="s">
        <v>109</v>
      </c>
      <c r="F189" s="475">
        <f>SUM(F191:F194)</f>
        <v>25000</v>
      </c>
      <c r="G189" s="476">
        <f>SUM(G191:G194)</f>
        <v>0</v>
      </c>
      <c r="H189" s="270">
        <f>SUM(H191:H194)</f>
        <v>0</v>
      </c>
      <c r="I189" s="270">
        <f>SUM(I191:I194)</f>
        <v>0</v>
      </c>
      <c r="J189" s="270">
        <f>SUM(J191:J194)</f>
        <v>0</v>
      </c>
      <c r="K189" s="251"/>
      <c r="L189" s="251"/>
      <c r="M189" s="251"/>
    </row>
    <row r="190" spans="1:13" ht="12.75">
      <c r="A190" s="166"/>
      <c r="B190" s="473" t="s">
        <v>315</v>
      </c>
      <c r="C190" s="479"/>
      <c r="D190" s="474"/>
      <c r="E190" s="387"/>
      <c r="F190" s="471"/>
      <c r="G190" s="472"/>
      <c r="H190" s="287"/>
      <c r="I190" s="287"/>
      <c r="J190" s="287"/>
      <c r="K190" s="251"/>
      <c r="L190" s="251"/>
      <c r="M190" s="251"/>
    </row>
    <row r="191" spans="1:13" ht="17.25" customHeight="1">
      <c r="A191" s="166">
        <v>5131</v>
      </c>
      <c r="B191" s="482" t="s">
        <v>484</v>
      </c>
      <c r="C191" s="505" t="s">
        <v>53</v>
      </c>
      <c r="D191" s="474">
        <f>SUM(E191:F191)</f>
        <v>0</v>
      </c>
      <c r="E191" s="408" t="s">
        <v>108</v>
      </c>
      <c r="F191" s="475"/>
      <c r="G191" s="476"/>
      <c r="H191" s="270"/>
      <c r="I191" s="270"/>
      <c r="J191" s="270"/>
      <c r="K191" s="251"/>
      <c r="L191" s="251"/>
      <c r="M191" s="251"/>
    </row>
    <row r="192" spans="1:13" ht="17.25" customHeight="1">
      <c r="A192" s="166">
        <v>5132</v>
      </c>
      <c r="B192" s="482" t="s">
        <v>485</v>
      </c>
      <c r="C192" s="505" t="s">
        <v>54</v>
      </c>
      <c r="D192" s="474">
        <f>SUM(E192:F192)</f>
        <v>0</v>
      </c>
      <c r="E192" s="408" t="s">
        <v>108</v>
      </c>
      <c r="F192" s="475"/>
      <c r="G192" s="476"/>
      <c r="H192" s="270"/>
      <c r="I192" s="270"/>
      <c r="J192" s="270"/>
      <c r="K192" s="251"/>
      <c r="L192" s="251"/>
      <c r="M192" s="251"/>
    </row>
    <row r="193" spans="1:13" ht="17.25" customHeight="1">
      <c r="A193" s="166">
        <v>5133</v>
      </c>
      <c r="B193" s="482" t="s">
        <v>486</v>
      </c>
      <c r="C193" s="505" t="s">
        <v>59</v>
      </c>
      <c r="D193" s="474">
        <f>SUM(E193:F193)</f>
        <v>0</v>
      </c>
      <c r="E193" s="408" t="s">
        <v>109</v>
      </c>
      <c r="F193" s="475"/>
      <c r="G193" s="476"/>
      <c r="H193" s="270"/>
      <c r="I193" s="270"/>
      <c r="J193" s="270"/>
      <c r="K193" s="251"/>
      <c r="L193" s="251"/>
      <c r="M193" s="251"/>
    </row>
    <row r="194" spans="1:13" ht="17.25" customHeight="1">
      <c r="A194" s="166">
        <v>5134</v>
      </c>
      <c r="B194" s="482" t="s">
        <v>487</v>
      </c>
      <c r="C194" s="505" t="s">
        <v>60</v>
      </c>
      <c r="D194" s="474">
        <f>SUM(E194:F194)</f>
        <v>25000</v>
      </c>
      <c r="E194" s="408" t="s">
        <v>109</v>
      </c>
      <c r="F194" s="475">
        <v>25000</v>
      </c>
      <c r="G194" s="476"/>
      <c r="H194" s="476"/>
      <c r="I194" s="476"/>
      <c r="J194" s="476"/>
      <c r="K194" s="251"/>
      <c r="L194" s="251"/>
      <c r="M194" s="251"/>
    </row>
    <row r="195" spans="1:13" ht="19.5" customHeight="1">
      <c r="A195" s="166">
        <v>5200</v>
      </c>
      <c r="B195" s="485" t="s">
        <v>488</v>
      </c>
      <c r="C195" s="479" t="s">
        <v>104</v>
      </c>
      <c r="D195" s="474">
        <f>SUM(D197:D200)</f>
        <v>0</v>
      </c>
      <c r="E195" s="408" t="s">
        <v>108</v>
      </c>
      <c r="F195" s="475">
        <f>SUM(F197:F200)</f>
        <v>0</v>
      </c>
      <c r="G195" s="476">
        <f>SUM(G197:G200)</f>
        <v>0</v>
      </c>
      <c r="H195" s="270">
        <f>SUM(H197:H200)</f>
        <v>0</v>
      </c>
      <c r="I195" s="270">
        <f>SUM(I197:I200)</f>
        <v>0</v>
      </c>
      <c r="J195" s="270">
        <f>SUM(J197:J200)</f>
        <v>0</v>
      </c>
      <c r="K195" s="251"/>
      <c r="L195" s="251"/>
      <c r="M195" s="251"/>
    </row>
    <row r="196" spans="1:13" ht="12.75">
      <c r="A196" s="166"/>
      <c r="B196" s="473" t="s">
        <v>313</v>
      </c>
      <c r="C196" s="469"/>
      <c r="D196" s="474"/>
      <c r="E196" s="387"/>
      <c r="F196" s="475"/>
      <c r="G196" s="476"/>
      <c r="H196" s="270"/>
      <c r="I196" s="270"/>
      <c r="J196" s="270"/>
      <c r="K196" s="251"/>
      <c r="L196" s="251"/>
      <c r="M196" s="251"/>
    </row>
    <row r="197" spans="1:13" ht="27" customHeight="1">
      <c r="A197" s="166">
        <v>5211</v>
      </c>
      <c r="B197" s="482" t="s">
        <v>489</v>
      </c>
      <c r="C197" s="505" t="s">
        <v>55</v>
      </c>
      <c r="D197" s="474">
        <f>SUM(E197:F197)</f>
        <v>0</v>
      </c>
      <c r="E197" s="408" t="s">
        <v>108</v>
      </c>
      <c r="F197" s="475"/>
      <c r="G197" s="476"/>
      <c r="H197" s="270"/>
      <c r="I197" s="270"/>
      <c r="J197" s="270"/>
      <c r="K197" s="251"/>
      <c r="L197" s="251"/>
      <c r="M197" s="251"/>
    </row>
    <row r="198" spans="1:13" ht="17.25" customHeight="1">
      <c r="A198" s="166">
        <v>5221</v>
      </c>
      <c r="B198" s="482" t="s">
        <v>490</v>
      </c>
      <c r="C198" s="505" t="s">
        <v>56</v>
      </c>
      <c r="D198" s="474">
        <f>SUM(E198:F198)</f>
        <v>0</v>
      </c>
      <c r="E198" s="408" t="s">
        <v>108</v>
      </c>
      <c r="F198" s="475">
        <v>0</v>
      </c>
      <c r="G198" s="476">
        <v>0</v>
      </c>
      <c r="H198" s="270">
        <v>0</v>
      </c>
      <c r="I198" s="270">
        <v>0</v>
      </c>
      <c r="J198" s="270">
        <v>0</v>
      </c>
      <c r="K198" s="251"/>
      <c r="L198" s="251"/>
      <c r="M198" s="251"/>
    </row>
    <row r="199" spans="1:13" ht="24.75" customHeight="1">
      <c r="A199" s="166">
        <v>5231</v>
      </c>
      <c r="B199" s="482" t="s">
        <v>491</v>
      </c>
      <c r="C199" s="505" t="s">
        <v>57</v>
      </c>
      <c r="D199" s="474">
        <f>SUM(E199:F199)</f>
        <v>0</v>
      </c>
      <c r="E199" s="408" t="s">
        <v>108</v>
      </c>
      <c r="F199" s="475"/>
      <c r="G199" s="476"/>
      <c r="H199" s="270"/>
      <c r="I199" s="270"/>
      <c r="J199" s="270"/>
      <c r="K199" s="251"/>
      <c r="L199" s="251"/>
      <c r="M199" s="251"/>
    </row>
    <row r="200" spans="1:13" ht="17.25" customHeight="1">
      <c r="A200" s="166">
        <v>5241</v>
      </c>
      <c r="B200" s="482" t="s">
        <v>492</v>
      </c>
      <c r="C200" s="505" t="s">
        <v>58</v>
      </c>
      <c r="D200" s="474">
        <f>SUM(E200:F200)</f>
        <v>0</v>
      </c>
      <c r="E200" s="408" t="s">
        <v>108</v>
      </c>
      <c r="F200" s="475"/>
      <c r="G200" s="476"/>
      <c r="H200" s="270"/>
      <c r="I200" s="270"/>
      <c r="J200" s="270"/>
      <c r="K200" s="251"/>
      <c r="L200" s="251"/>
      <c r="M200" s="251"/>
    </row>
    <row r="201" spans="1:13" ht="12.75">
      <c r="A201" s="166">
        <v>5300</v>
      </c>
      <c r="B201" s="485" t="s">
        <v>493</v>
      </c>
      <c r="C201" s="479" t="s">
        <v>104</v>
      </c>
      <c r="D201" s="474">
        <f>SUM(D203)</f>
        <v>0</v>
      </c>
      <c r="E201" s="408" t="s">
        <v>108</v>
      </c>
      <c r="F201" s="475">
        <f>SUM(F203)</f>
        <v>0</v>
      </c>
      <c r="G201" s="476">
        <f>SUM(G203)</f>
        <v>0</v>
      </c>
      <c r="H201" s="270">
        <f>SUM(H203)</f>
        <v>0</v>
      </c>
      <c r="I201" s="270">
        <f>SUM(I203)</f>
        <v>0</v>
      </c>
      <c r="J201" s="270">
        <f>SUM(J203)</f>
        <v>0</v>
      </c>
      <c r="K201" s="251"/>
      <c r="L201" s="251"/>
      <c r="M201" s="251"/>
    </row>
    <row r="202" spans="1:13" ht="12.75">
      <c r="A202" s="166"/>
      <c r="B202" s="473" t="s">
        <v>313</v>
      </c>
      <c r="C202" s="469"/>
      <c r="D202" s="474"/>
      <c r="E202" s="387"/>
      <c r="F202" s="475"/>
      <c r="G202" s="476"/>
      <c r="H202" s="270"/>
      <c r="I202" s="270"/>
      <c r="J202" s="270"/>
      <c r="K202" s="251"/>
      <c r="L202" s="251"/>
      <c r="M202" s="251"/>
    </row>
    <row r="203" spans="1:13" ht="13.5" customHeight="1">
      <c r="A203" s="166">
        <v>5311</v>
      </c>
      <c r="B203" s="482" t="s">
        <v>494</v>
      </c>
      <c r="C203" s="505" t="s">
        <v>61</v>
      </c>
      <c r="D203" s="474">
        <f>SUM(E203:F203)</f>
        <v>0</v>
      </c>
      <c r="E203" s="408" t="s">
        <v>108</v>
      </c>
      <c r="F203" s="475"/>
      <c r="G203" s="476"/>
      <c r="H203" s="270"/>
      <c r="I203" s="270"/>
      <c r="J203" s="270"/>
      <c r="K203" s="251"/>
      <c r="L203" s="251"/>
      <c r="M203" s="251"/>
    </row>
    <row r="204" spans="1:13" ht="25.5">
      <c r="A204" s="166">
        <v>5400</v>
      </c>
      <c r="B204" s="485" t="s">
        <v>495</v>
      </c>
      <c r="C204" s="479" t="s">
        <v>104</v>
      </c>
      <c r="D204" s="474">
        <f>SUM(D206:D209)</f>
        <v>0</v>
      </c>
      <c r="E204" s="408" t="s">
        <v>108</v>
      </c>
      <c r="F204" s="475">
        <f>SUM(F206:F209)</f>
        <v>0</v>
      </c>
      <c r="G204" s="476">
        <f>SUM(G206:G209)</f>
        <v>0</v>
      </c>
      <c r="H204" s="270">
        <f>SUM(H206:H209)</f>
        <v>0</v>
      </c>
      <c r="I204" s="270">
        <f>SUM(I206:I209)</f>
        <v>0</v>
      </c>
      <c r="J204" s="270">
        <f>SUM(J206:J209)</f>
        <v>0</v>
      </c>
      <c r="K204" s="251"/>
      <c r="L204" s="251"/>
      <c r="M204" s="251"/>
    </row>
    <row r="205" spans="1:13" ht="12.75">
      <c r="A205" s="166"/>
      <c r="B205" s="473" t="s">
        <v>313</v>
      </c>
      <c r="C205" s="469"/>
      <c r="D205" s="474"/>
      <c r="E205" s="387"/>
      <c r="F205" s="475"/>
      <c r="G205" s="476"/>
      <c r="H205" s="270"/>
      <c r="I205" s="270"/>
      <c r="J205" s="270"/>
      <c r="K205" s="251"/>
      <c r="L205" s="251"/>
      <c r="M205" s="251"/>
    </row>
    <row r="206" spans="1:13" ht="12.75">
      <c r="A206" s="166">
        <v>5411</v>
      </c>
      <c r="B206" s="482" t="s">
        <v>496</v>
      </c>
      <c r="C206" s="505" t="s">
        <v>62</v>
      </c>
      <c r="D206" s="474">
        <f>SUM(E206:F206)</f>
        <v>0</v>
      </c>
      <c r="E206" s="408" t="s">
        <v>108</v>
      </c>
      <c r="F206" s="475"/>
      <c r="G206" s="476"/>
      <c r="H206" s="270"/>
      <c r="I206" s="270"/>
      <c r="J206" s="270"/>
      <c r="K206" s="251"/>
      <c r="L206" s="251"/>
      <c r="M206" s="251"/>
    </row>
    <row r="207" spans="1:13" ht="12.75">
      <c r="A207" s="166">
        <v>5421</v>
      </c>
      <c r="B207" s="482" t="s">
        <v>497</v>
      </c>
      <c r="C207" s="505" t="s">
        <v>63</v>
      </c>
      <c r="D207" s="474">
        <f>SUM(E207:F207)</f>
        <v>0</v>
      </c>
      <c r="E207" s="408" t="s">
        <v>108</v>
      </c>
      <c r="F207" s="475"/>
      <c r="G207" s="476"/>
      <c r="H207" s="270"/>
      <c r="I207" s="270"/>
      <c r="J207" s="270"/>
      <c r="K207" s="251"/>
      <c r="L207" s="251"/>
      <c r="M207" s="251"/>
    </row>
    <row r="208" spans="1:13" ht="12.75">
      <c r="A208" s="166">
        <v>5431</v>
      </c>
      <c r="B208" s="482" t="s">
        <v>498</v>
      </c>
      <c r="C208" s="505" t="s">
        <v>64</v>
      </c>
      <c r="D208" s="474">
        <f>SUM(E208:F208)</f>
        <v>0</v>
      </c>
      <c r="E208" s="408" t="s">
        <v>108</v>
      </c>
      <c r="F208" s="475"/>
      <c r="G208" s="476"/>
      <c r="H208" s="270"/>
      <c r="I208" s="270"/>
      <c r="J208" s="270"/>
      <c r="K208" s="251"/>
      <c r="L208" s="251"/>
      <c r="M208" s="251"/>
    </row>
    <row r="209" spans="1:13" ht="12.75">
      <c r="A209" s="166">
        <v>5441</v>
      </c>
      <c r="B209" s="510" t="s">
        <v>499</v>
      </c>
      <c r="C209" s="505" t="s">
        <v>65</v>
      </c>
      <c r="D209" s="474">
        <f>SUM(E209:F209)</f>
        <v>0</v>
      </c>
      <c r="E209" s="408" t="s">
        <v>108</v>
      </c>
      <c r="F209" s="475"/>
      <c r="G209" s="476"/>
      <c r="H209" s="270"/>
      <c r="I209" s="270"/>
      <c r="J209" s="270"/>
      <c r="K209" s="251"/>
      <c r="L209" s="251"/>
      <c r="M209" s="251"/>
    </row>
    <row r="210" spans="1:13" s="236" customFormat="1" ht="59.25" customHeight="1">
      <c r="A210" s="511" t="s">
        <v>142</v>
      </c>
      <c r="B210" s="512" t="s">
        <v>500</v>
      </c>
      <c r="C210" s="513" t="s">
        <v>104</v>
      </c>
      <c r="D210" s="474">
        <f>SUM(D212,D217,D225,D228)</f>
        <v>-3000</v>
      </c>
      <c r="E210" s="387" t="s">
        <v>103</v>
      </c>
      <c r="F210" s="475">
        <f>SUM(F212,F217,F225,F228)</f>
        <v>-3000</v>
      </c>
      <c r="G210" s="476">
        <f>SUM(G212,G217,G225,G228)</f>
        <v>0</v>
      </c>
      <c r="H210" s="270">
        <f>SUM(H212,H217,H225,H228)</f>
        <v>0</v>
      </c>
      <c r="I210" s="270">
        <f>SUM(I212,I217,I225,I228)</f>
        <v>0</v>
      </c>
      <c r="J210" s="270">
        <f>SUM(J212,J217,J225,J228)</f>
        <v>0</v>
      </c>
      <c r="K210" s="251"/>
      <c r="L210" s="251"/>
      <c r="M210" s="251"/>
    </row>
    <row r="211" spans="1:13" s="236" customFormat="1" ht="12.75">
      <c r="A211" s="511"/>
      <c r="B211" s="508" t="s">
        <v>285</v>
      </c>
      <c r="C211" s="513"/>
      <c r="D211" s="474"/>
      <c r="E211" s="387"/>
      <c r="F211" s="475"/>
      <c r="G211" s="476"/>
      <c r="H211" s="270"/>
      <c r="I211" s="270"/>
      <c r="J211" s="270"/>
      <c r="K211" s="251"/>
      <c r="L211" s="251"/>
      <c r="M211" s="251"/>
    </row>
    <row r="212" spans="1:13" ht="25.5">
      <c r="A212" s="514" t="s">
        <v>143</v>
      </c>
      <c r="B212" s="512" t="s">
        <v>501</v>
      </c>
      <c r="C212" s="479" t="s">
        <v>104</v>
      </c>
      <c r="D212" s="474">
        <f>SUM(D214:D216)</f>
        <v>-1000</v>
      </c>
      <c r="E212" s="387" t="s">
        <v>103</v>
      </c>
      <c r="F212" s="475">
        <f>SUM(F214:F216)</f>
        <v>-1000</v>
      </c>
      <c r="G212" s="476">
        <f>SUM(G214:G216)</f>
        <v>0</v>
      </c>
      <c r="H212" s="270">
        <f>SUM(H214:H216)</f>
        <v>0</v>
      </c>
      <c r="I212" s="270">
        <f>SUM(I214:I216)</f>
        <v>0</v>
      </c>
      <c r="J212" s="270">
        <f>SUM(J214:J216)</f>
        <v>0</v>
      </c>
      <c r="K212" s="251"/>
      <c r="L212" s="251"/>
      <c r="M212" s="251"/>
    </row>
    <row r="213" spans="1:13" ht="12.75">
      <c r="A213" s="514"/>
      <c r="B213" s="508" t="s">
        <v>285</v>
      </c>
      <c r="C213" s="479"/>
      <c r="D213" s="474"/>
      <c r="E213" s="387"/>
      <c r="F213" s="475"/>
      <c r="G213" s="476"/>
      <c r="H213" s="270"/>
      <c r="I213" s="270"/>
      <c r="J213" s="270"/>
      <c r="K213" s="251"/>
      <c r="L213" s="251"/>
      <c r="M213" s="251"/>
    </row>
    <row r="214" spans="1:13" ht="12.75">
      <c r="A214" s="514" t="s">
        <v>144</v>
      </c>
      <c r="B214" s="515" t="s">
        <v>502</v>
      </c>
      <c r="C214" s="516" t="s">
        <v>190</v>
      </c>
      <c r="D214" s="474">
        <f>SUM(E214:F214)</f>
        <v>0</v>
      </c>
      <c r="E214" s="387" t="s">
        <v>109</v>
      </c>
      <c r="F214" s="475"/>
      <c r="G214" s="476"/>
      <c r="H214" s="270"/>
      <c r="I214" s="270"/>
      <c r="J214" s="270"/>
      <c r="K214" s="251"/>
      <c r="L214" s="251"/>
      <c r="M214" s="251"/>
    </row>
    <row r="215" spans="1:13" s="520" customFormat="1" ht="12.75">
      <c r="A215" s="514" t="s">
        <v>145</v>
      </c>
      <c r="B215" s="515" t="s">
        <v>503</v>
      </c>
      <c r="C215" s="516" t="s">
        <v>191</v>
      </c>
      <c r="D215" s="474">
        <f>SUM(E215:F215)</f>
        <v>0</v>
      </c>
      <c r="E215" s="387" t="s">
        <v>109</v>
      </c>
      <c r="F215" s="517"/>
      <c r="G215" s="518"/>
      <c r="H215" s="519"/>
      <c r="I215" s="519"/>
      <c r="J215" s="519"/>
      <c r="K215" s="251"/>
      <c r="L215" s="251"/>
      <c r="M215" s="251"/>
    </row>
    <row r="216" spans="1:13" ht="30.75" customHeight="1">
      <c r="A216" s="281" t="s">
        <v>146</v>
      </c>
      <c r="B216" s="515" t="s">
        <v>504</v>
      </c>
      <c r="C216" s="516" t="s">
        <v>192</v>
      </c>
      <c r="D216" s="474">
        <f>SUM(E216:F216)</f>
        <v>-1000</v>
      </c>
      <c r="E216" s="387" t="s">
        <v>103</v>
      </c>
      <c r="F216" s="475">
        <v>-1000</v>
      </c>
      <c r="G216" s="476"/>
      <c r="H216" s="270"/>
      <c r="I216" s="270"/>
      <c r="J216" s="270"/>
      <c r="K216" s="251"/>
      <c r="L216" s="251"/>
      <c r="M216" s="251"/>
    </row>
    <row r="217" spans="1:13" ht="31.5" customHeight="1">
      <c r="A217" s="281" t="s">
        <v>147</v>
      </c>
      <c r="B217" s="512" t="s">
        <v>505</v>
      </c>
      <c r="C217" s="479" t="s">
        <v>104</v>
      </c>
      <c r="D217" s="474">
        <f>SUM(D219:D220)</f>
        <v>0</v>
      </c>
      <c r="E217" s="387" t="s">
        <v>103</v>
      </c>
      <c r="F217" s="475">
        <f>SUM(F219:F220)</f>
        <v>0</v>
      </c>
      <c r="G217" s="476">
        <f>SUM(G219:G220)</f>
        <v>0</v>
      </c>
      <c r="H217" s="270">
        <f>SUM(H219:H220)</f>
        <v>0</v>
      </c>
      <c r="I217" s="270">
        <f>SUM(I219:I220)</f>
        <v>0</v>
      </c>
      <c r="J217" s="270">
        <f>SUM(J219:J220)</f>
        <v>0</v>
      </c>
      <c r="K217" s="251"/>
      <c r="L217" s="251"/>
      <c r="M217" s="251"/>
    </row>
    <row r="218" spans="1:13" ht="12.75">
      <c r="A218" s="281"/>
      <c r="B218" s="508" t="s">
        <v>285</v>
      </c>
      <c r="C218" s="479"/>
      <c r="D218" s="474"/>
      <c r="E218" s="387"/>
      <c r="F218" s="475"/>
      <c r="G218" s="476"/>
      <c r="H218" s="270"/>
      <c r="I218" s="270"/>
      <c r="J218" s="270"/>
      <c r="K218" s="251"/>
      <c r="L218" s="251"/>
      <c r="M218" s="251"/>
    </row>
    <row r="219" spans="1:13" ht="29.25" customHeight="1">
      <c r="A219" s="281" t="s">
        <v>148</v>
      </c>
      <c r="B219" s="515" t="s">
        <v>506</v>
      </c>
      <c r="C219" s="479" t="s">
        <v>195</v>
      </c>
      <c r="D219" s="474">
        <f>SUM(E219:F219)</f>
        <v>0</v>
      </c>
      <c r="E219" s="387" t="s">
        <v>103</v>
      </c>
      <c r="F219" s="475"/>
      <c r="G219" s="476"/>
      <c r="H219" s="270"/>
      <c r="I219" s="270"/>
      <c r="J219" s="270"/>
      <c r="K219" s="251"/>
      <c r="L219" s="251"/>
      <c r="M219" s="251"/>
    </row>
    <row r="220" spans="1:13" ht="25.5">
      <c r="A220" s="281" t="s">
        <v>149</v>
      </c>
      <c r="B220" s="515" t="s">
        <v>507</v>
      </c>
      <c r="C220" s="479" t="s">
        <v>104</v>
      </c>
      <c r="D220" s="474">
        <f>SUM(D222:D224)</f>
        <v>0</v>
      </c>
      <c r="E220" s="387" t="s">
        <v>103</v>
      </c>
      <c r="F220" s="475">
        <f>SUM(F222:F224)</f>
        <v>0</v>
      </c>
      <c r="G220" s="476">
        <f>SUM(G222:G224)</f>
        <v>0</v>
      </c>
      <c r="H220" s="270">
        <f>SUM(H222:H224)</f>
        <v>0</v>
      </c>
      <c r="I220" s="270">
        <f>SUM(I222:I224)</f>
        <v>0</v>
      </c>
      <c r="J220" s="270">
        <f>SUM(J222:J224)</f>
        <v>0</v>
      </c>
      <c r="K220" s="251"/>
      <c r="L220" s="251"/>
      <c r="M220" s="251"/>
    </row>
    <row r="221" spans="1:13" ht="12.75">
      <c r="A221" s="281"/>
      <c r="B221" s="508" t="s">
        <v>315</v>
      </c>
      <c r="C221" s="479"/>
      <c r="D221" s="474"/>
      <c r="E221" s="387"/>
      <c r="F221" s="475"/>
      <c r="G221" s="476"/>
      <c r="H221" s="270"/>
      <c r="I221" s="270"/>
      <c r="J221" s="270"/>
      <c r="K221" s="251"/>
      <c r="L221" s="251"/>
      <c r="M221" s="251"/>
    </row>
    <row r="222" spans="1:13" ht="12.75">
      <c r="A222" s="281" t="s">
        <v>150</v>
      </c>
      <c r="B222" s="508" t="s">
        <v>508</v>
      </c>
      <c r="C222" s="516" t="s">
        <v>196</v>
      </c>
      <c r="D222" s="474">
        <f>SUM(E222:F222)</f>
        <v>0</v>
      </c>
      <c r="E222" s="387" t="s">
        <v>109</v>
      </c>
      <c r="F222" s="475"/>
      <c r="G222" s="476"/>
      <c r="H222" s="270"/>
      <c r="I222" s="270"/>
      <c r="J222" s="270"/>
      <c r="K222" s="251"/>
      <c r="L222" s="251"/>
      <c r="M222" s="251"/>
    </row>
    <row r="223" spans="1:13" ht="12.75">
      <c r="A223" s="521" t="s">
        <v>151</v>
      </c>
      <c r="B223" s="508" t="s">
        <v>509</v>
      </c>
      <c r="C223" s="479" t="s">
        <v>197</v>
      </c>
      <c r="D223" s="474">
        <f>SUM(E223:F223)</f>
        <v>0</v>
      </c>
      <c r="E223" s="387" t="s">
        <v>103</v>
      </c>
      <c r="F223" s="475"/>
      <c r="G223" s="476"/>
      <c r="H223" s="270"/>
      <c r="I223" s="270"/>
      <c r="J223" s="270"/>
      <c r="K223" s="251"/>
      <c r="L223" s="251"/>
      <c r="M223" s="251"/>
    </row>
    <row r="224" spans="1:13" ht="25.5">
      <c r="A224" s="281" t="s">
        <v>152</v>
      </c>
      <c r="B224" s="500" t="s">
        <v>510</v>
      </c>
      <c r="C224" s="479" t="s">
        <v>198</v>
      </c>
      <c r="D224" s="474">
        <f>SUM(E224:F224)</f>
        <v>0</v>
      </c>
      <c r="E224" s="387" t="s">
        <v>103</v>
      </c>
      <c r="F224" s="475"/>
      <c r="G224" s="476"/>
      <c r="H224" s="270"/>
      <c r="I224" s="270"/>
      <c r="J224" s="270"/>
      <c r="K224" s="251"/>
      <c r="L224" s="251"/>
      <c r="M224" s="251"/>
    </row>
    <row r="225" spans="1:13" ht="25.5">
      <c r="A225" s="281" t="s">
        <v>153</v>
      </c>
      <c r="B225" s="512" t="s">
        <v>511</v>
      </c>
      <c r="C225" s="479" t="s">
        <v>104</v>
      </c>
      <c r="D225" s="474">
        <f>SUM(D227)</f>
        <v>0</v>
      </c>
      <c r="E225" s="387" t="s">
        <v>103</v>
      </c>
      <c r="F225" s="475">
        <f>SUM(F227)</f>
        <v>0</v>
      </c>
      <c r="G225" s="476">
        <f>SUM(G227)</f>
        <v>0</v>
      </c>
      <c r="H225" s="270">
        <f>SUM(H227)</f>
        <v>0</v>
      </c>
      <c r="I225" s="270">
        <f>SUM(I227)</f>
        <v>0</v>
      </c>
      <c r="J225" s="270">
        <f>SUM(J227)</f>
        <v>0</v>
      </c>
      <c r="K225" s="251"/>
      <c r="L225" s="251"/>
      <c r="M225" s="251"/>
    </row>
    <row r="226" spans="1:13" ht="12.75">
      <c r="A226" s="281"/>
      <c r="B226" s="508" t="s">
        <v>285</v>
      </c>
      <c r="C226" s="479"/>
      <c r="D226" s="474"/>
      <c r="E226" s="387"/>
      <c r="F226" s="475"/>
      <c r="G226" s="476"/>
      <c r="H226" s="270"/>
      <c r="I226" s="270"/>
      <c r="J226" s="270"/>
      <c r="K226" s="251"/>
      <c r="L226" s="251"/>
      <c r="M226" s="251"/>
    </row>
    <row r="227" spans="1:13" ht="12.75">
      <c r="A227" s="521" t="s">
        <v>154</v>
      </c>
      <c r="B227" s="515" t="s">
        <v>512</v>
      </c>
      <c r="C227" s="513" t="s">
        <v>200</v>
      </c>
      <c r="D227" s="474">
        <f>SUM(E227:F227)</f>
        <v>0</v>
      </c>
      <c r="E227" s="387" t="s">
        <v>103</v>
      </c>
      <c r="F227" s="475"/>
      <c r="G227" s="476"/>
      <c r="H227" s="270"/>
      <c r="I227" s="270"/>
      <c r="J227" s="270"/>
      <c r="K227" s="251"/>
      <c r="L227" s="251"/>
      <c r="M227" s="251"/>
    </row>
    <row r="228" spans="1:13" ht="38.25">
      <c r="A228" s="281" t="s">
        <v>155</v>
      </c>
      <c r="B228" s="512" t="s">
        <v>513</v>
      </c>
      <c r="C228" s="479" t="s">
        <v>104</v>
      </c>
      <c r="D228" s="474">
        <f>SUM(D230:D233)</f>
        <v>-2000</v>
      </c>
      <c r="E228" s="387" t="s">
        <v>103</v>
      </c>
      <c r="F228" s="475">
        <f>SUM(F230:F233)</f>
        <v>-2000</v>
      </c>
      <c r="G228" s="476">
        <f>SUM(G230:G233)</f>
        <v>0</v>
      </c>
      <c r="H228" s="270">
        <f>SUM(H230:H233)</f>
        <v>0</v>
      </c>
      <c r="I228" s="270">
        <f>SUM(I230:I233)</f>
        <v>0</v>
      </c>
      <c r="J228" s="270">
        <f>SUM(J230:J233)</f>
        <v>0</v>
      </c>
      <c r="K228" s="251"/>
      <c r="L228" s="251"/>
      <c r="M228" s="251"/>
    </row>
    <row r="229" spans="1:13" ht="12.75">
      <c r="A229" s="281"/>
      <c r="B229" s="508" t="s">
        <v>285</v>
      </c>
      <c r="C229" s="479"/>
      <c r="D229" s="474"/>
      <c r="E229" s="387"/>
      <c r="F229" s="475"/>
      <c r="G229" s="476"/>
      <c r="H229" s="270"/>
      <c r="I229" s="270"/>
      <c r="J229" s="270"/>
      <c r="K229" s="251"/>
      <c r="L229" s="251"/>
      <c r="M229" s="251"/>
    </row>
    <row r="230" spans="1:13" ht="12.75">
      <c r="A230" s="281" t="s">
        <v>156</v>
      </c>
      <c r="B230" s="515" t="s">
        <v>514</v>
      </c>
      <c r="C230" s="516" t="s">
        <v>201</v>
      </c>
      <c r="D230" s="474">
        <f>SUM(E230:F230)</f>
        <v>-2000</v>
      </c>
      <c r="E230" s="387" t="s">
        <v>103</v>
      </c>
      <c r="F230" s="475">
        <v>-2000</v>
      </c>
      <c r="G230" s="476"/>
      <c r="H230" s="270"/>
      <c r="I230" s="270"/>
      <c r="J230" s="270"/>
      <c r="K230" s="251"/>
      <c r="L230" s="251"/>
      <c r="M230" s="251"/>
    </row>
    <row r="231" spans="1:13" ht="15.75" customHeight="1">
      <c r="A231" s="521" t="s">
        <v>158</v>
      </c>
      <c r="B231" s="515" t="s">
        <v>515</v>
      </c>
      <c r="C231" s="513" t="s">
        <v>202</v>
      </c>
      <c r="D231" s="474">
        <f>SUM(E231:F231)</f>
        <v>0</v>
      </c>
      <c r="E231" s="387" t="s">
        <v>103</v>
      </c>
      <c r="F231" s="475"/>
      <c r="G231" s="476"/>
      <c r="H231" s="270"/>
      <c r="I231" s="270"/>
      <c r="J231" s="270"/>
      <c r="K231" s="251"/>
      <c r="L231" s="251"/>
      <c r="M231" s="251"/>
    </row>
    <row r="232" spans="1:13" ht="25.5">
      <c r="A232" s="281" t="s">
        <v>159</v>
      </c>
      <c r="B232" s="515" t="s">
        <v>516</v>
      </c>
      <c r="C232" s="479" t="s">
        <v>203</v>
      </c>
      <c r="D232" s="474">
        <f>SUM(E232:F232)</f>
        <v>0</v>
      </c>
      <c r="E232" s="387" t="s">
        <v>103</v>
      </c>
      <c r="F232" s="475"/>
      <c r="G232" s="476"/>
      <c r="H232" s="270"/>
      <c r="I232" s="270"/>
      <c r="J232" s="270"/>
      <c r="K232" s="251"/>
      <c r="L232" s="251"/>
      <c r="M232" s="251"/>
    </row>
    <row r="233" spans="1:13" ht="25.5">
      <c r="A233" s="281" t="s">
        <v>160</v>
      </c>
      <c r="B233" s="515" t="s">
        <v>517</v>
      </c>
      <c r="C233" s="479" t="s">
        <v>204</v>
      </c>
      <c r="D233" s="474">
        <f>SUM(E233:F233)</f>
        <v>0</v>
      </c>
      <c r="E233" s="387" t="s">
        <v>103</v>
      </c>
      <c r="F233" s="475"/>
      <c r="G233" s="476"/>
      <c r="H233" s="270"/>
      <c r="I233" s="270"/>
      <c r="J233" s="270"/>
      <c r="K233" s="251"/>
      <c r="L233" s="251"/>
      <c r="M233" s="251"/>
    </row>
  </sheetData>
  <sheetProtection/>
  <protectedRanges>
    <protectedRange sqref="E1" name="Range24"/>
    <protectedRange sqref="K106" name="Range20"/>
    <protectedRange sqref="E106 G106:J106 L106" name="Range18"/>
    <protectedRange sqref="F215:F216 F219 F222 K218 K221 D221:F221 D218:F218 D213:F213 G221:J222 G218:J219 G213:J216 K213 L221:L222 L218:L219 L213:L216 D211:L211" name="Range15"/>
    <protectedRange sqref="F181:F183 F186:F188 K180 D185:F185 D180:F180 G185:J188 K185 L185:L188 L180:L183 D176:L176 D178:L178 D190:L190 G180:J183" name="Range13"/>
    <protectedRange sqref="E145 E150:E151 G149:L150 G153:L155 E154:E157 D153:F153 D149:F149 D144:F144 G144:L145 D147:L147 G157:L157 L156 G151:J151 L151" name="Range11"/>
    <protectedRange sqref="D112:E112 D120:F120 D114:E114 E121:E122 G112:L112 D124:F124 G114:L124 E115:E118" name="Range9"/>
    <protectedRange sqref="E91:E92 G94:L96 E95:E96 D94:F94 D90:L90 D98:L98 D100:L100 G92:L92 G91:J91 L91" name="Range7"/>
    <protectedRange sqref="E64:E71 E76:E77 D75:F75 D63:L63 G75:L77 D73:L73 G71:J71 G68:L69 L67 G65:L66 L64 L70:L71" name="Range5"/>
    <protectedRange sqref="E28:F28 E42:E44 G32:L34 E33:E39 D41:L41 D32:F32 D27:F27 G27:L28 D30:L30 G38:L39 G44:L44 G35:J35 K20:K21 K42:L43 K47:K50 K53:K54 K57 K60 K64 K67 K70:K71 K91 K111 K142 K151 K156 K35:L37" name="Range3"/>
    <protectedRange sqref="E20:E22 D19:L19 D13:L13 D24:L24 G22:L22 G20:J20 L20:L21 D15:O15 D17:O17" name="Range1"/>
    <protectedRange sqref="E47:E54 E57 E60:E61 D59:L59 D46:L46 D56:L56 G51:L52 G54:J54 K61:L61 I60:J60 G50:J50 L47:L50 L53:L54 G57:J57 L57 L60" name="Range4"/>
    <protectedRange sqref="E80:E81 E84:E86 G83:L86 D83:F83 D79:F79 G79:L81 D88:L88" name="Range6"/>
    <protectedRange sqref="E101:E102 K101 E109:E110 E105 D108:E108 D104:F104 G101:J102 G104:L105 L101:L102 G108:L110" name="Range8"/>
    <protectedRange sqref="E125:E130 E135:E136 G134:L136 E139:E142 D138:F138 D134:F134 G125:L130 G138:L141 D132:L132 L142" name="Range10"/>
    <protectedRange sqref="E160 G162:L164 E163:E164 E167 E170 E174 G166:L167 G169:L170 D172:L172 D169:F169 D166:F166 D162:F162 D159:F159 G159:L160 F173 K173:L173 G174:L174" name="Range12"/>
    <protectedRange sqref="F197:F200 F206:F209 K205 D205:F205 D196:F196 G205:J209 G196:J200 K196 L205:L209 L196:L200 L191:L194 D202:L202 F191:J194" name="Range14"/>
    <protectedRange sqref="F230:F233 F227 K229 D229:F229 D226:F226 F223:J224 G229:J233 G226:J227 K226 L229:L233 L226:L227 L223:L224 F214" name="Range16"/>
    <protectedRange sqref="E25 G25:L25" name="Range17"/>
    <protectedRange sqref="F203:J203 L203" name="Range21"/>
    <protectedRange sqref="D4:E4" name="Range25"/>
    <protectedRange sqref="G42:J42" name="Range2_1"/>
    <protectedRange sqref="G49:J49" name="Range2_5"/>
    <protectedRange sqref="G70:J70" name="Range2_7"/>
    <protectedRange sqref="G67:J67" name="Range2_8"/>
    <protectedRange sqref="G64:J64" name="Range2_9"/>
    <protectedRange sqref="G61:J61" name="Range2_10"/>
    <protectedRange sqref="G21:J21" name="Range2_11"/>
    <protectedRange sqref="G36:J36" name="Range2_12"/>
    <protectedRange sqref="G156:J156" name="Range3_1"/>
    <protectedRange sqref="G47:J47" name="Range2_13"/>
    <protectedRange sqref="G48:J48" name="Range2_14"/>
    <protectedRange sqref="G60:H60" name="Range2"/>
    <protectedRange sqref="G37:J37" name="Range2_3"/>
    <protectedRange sqref="G173" name="Range24_1_1"/>
    <protectedRange sqref="H173" name="Range24_3_1"/>
    <protectedRange sqref="I173" name="Range24_4_1"/>
    <protectedRange sqref="J173" name="Range24_4_1_1"/>
    <protectedRange sqref="E173" name="Range24_4_1_2"/>
    <protectedRange sqref="G142:J142" name="Range23_2"/>
    <protectedRange sqref="G43:J43" name="Range2_4"/>
    <protectedRange sqref="G53:J53" name="Range2_15"/>
  </protectedRanges>
  <mergeCells count="9">
    <mergeCell ref="B3:C3"/>
    <mergeCell ref="D9:D10"/>
    <mergeCell ref="D8:F8"/>
    <mergeCell ref="G9:J9"/>
    <mergeCell ref="G8:J8"/>
    <mergeCell ref="A8:A9"/>
    <mergeCell ref="B8:B9"/>
    <mergeCell ref="C8:C9"/>
    <mergeCell ref="E9:F9"/>
  </mergeCells>
  <printOptions/>
  <pageMargins left="0.25" right="0.25" top="0.75" bottom="0.75" header="0.3" footer="0.3"/>
  <pageSetup firstPageNumber="14" useFirstPageNumber="1" horizontalDpi="600" verticalDpi="600" orientation="landscape" paperSize="9" r:id="rId1"/>
  <ignoredErrors>
    <ignoredError sqref="C11 C20:C22 C25 C28 C33:C39 C43:C44 C47:C50 C52:C54 C57 C60:C61 C64:C71 C76:C77 C80:C81 C84:C86 C91:C92 C95:C96 C101:C102 C105:C106 C109:C111 C121:C123 C135:C136 C139:C142 C145 C150:C151 C154 C156:C157 C160 C163:C164 C167 C170 C173 C181:C183 C186:C188 C191:C194 C197:C200 C203 C206:C209 C214:C216 C219 C222:C224 C227 C230:C233" numberStoredAsText="1"/>
  </ignoredErrors>
</worksheet>
</file>

<file path=xl/worksheets/sheet5.xml><?xml version="1.0" encoding="utf-8"?>
<worksheet xmlns="http://schemas.openxmlformats.org/spreadsheetml/2006/main" xmlns:r="http://schemas.openxmlformats.org/officeDocument/2006/relationships">
  <dimension ref="A1:L222"/>
  <sheetViews>
    <sheetView zoomScalePageLayoutView="0" workbookViewId="0" topLeftCell="A1">
      <selection activeCell="A15" sqref="A15:IV15"/>
    </sheetView>
  </sheetViews>
  <sheetFormatPr defaultColWidth="9.140625" defaultRowHeight="12.75"/>
  <cols>
    <col min="1" max="1" width="5.57421875" style="1" customWidth="1"/>
    <col min="2" max="2" width="39.00390625" style="1" customWidth="1"/>
    <col min="3" max="3" width="14.140625" style="1" customWidth="1"/>
    <col min="4" max="4" width="13.00390625" style="1" customWidth="1"/>
    <col min="5" max="5" width="13.421875" style="1" customWidth="1"/>
    <col min="6" max="6" width="13.8515625" style="1" customWidth="1"/>
    <col min="7" max="7" width="12.28125" style="1" customWidth="1"/>
    <col min="8" max="8" width="13.28125" style="1" customWidth="1"/>
    <col min="9" max="9" width="14.57421875" style="1" customWidth="1"/>
    <col min="10" max="10" width="12.57421875" style="1" customWidth="1"/>
    <col min="11" max="11" width="14.57421875" style="1" customWidth="1"/>
    <col min="12" max="16384" width="9.140625" style="1" customWidth="1"/>
  </cols>
  <sheetData>
    <row r="1" spans="1:11" s="7" customFormat="1" ht="12.75">
      <c r="A1" s="12"/>
      <c r="B1" s="11"/>
      <c r="C1" s="11"/>
      <c r="D1" s="32"/>
      <c r="E1" s="11"/>
      <c r="F1" s="35"/>
      <c r="G1" s="11"/>
      <c r="H1" s="11"/>
      <c r="I1" s="11"/>
      <c r="J1" s="11"/>
      <c r="K1" s="11" t="s">
        <v>141</v>
      </c>
    </row>
    <row r="2" spans="1:11" s="7" customFormat="1" ht="15">
      <c r="A2" s="29"/>
      <c r="B2" s="29"/>
      <c r="C2" s="29"/>
      <c r="D2" s="29"/>
      <c r="E2" s="29"/>
      <c r="F2" s="31"/>
      <c r="G2" s="29"/>
      <c r="H2" s="29"/>
      <c r="I2" s="29"/>
      <c r="J2" s="29"/>
      <c r="K2" s="29"/>
    </row>
    <row r="3" spans="1:11" s="7" customFormat="1" ht="15">
      <c r="A3" s="29"/>
      <c r="B3" s="29"/>
      <c r="C3" s="31" t="s">
        <v>20</v>
      </c>
      <c r="D3" s="31"/>
      <c r="E3" s="29"/>
      <c r="F3" s="29"/>
      <c r="G3" s="29"/>
      <c r="H3" s="29"/>
      <c r="I3" s="29"/>
      <c r="J3" s="29"/>
      <c r="K3" s="29"/>
    </row>
    <row r="4" spans="1:11" s="7" customFormat="1" ht="15">
      <c r="A4" s="29"/>
      <c r="B4" s="29"/>
      <c r="C4" s="29"/>
      <c r="D4" s="33" t="s">
        <v>119</v>
      </c>
      <c r="E4" s="34"/>
      <c r="F4" s="34"/>
      <c r="G4" s="31" t="s">
        <v>120</v>
      </c>
      <c r="H4" s="29"/>
      <c r="I4" s="29"/>
      <c r="J4" s="29"/>
      <c r="K4" s="29"/>
    </row>
    <row r="5" spans="1:11" s="7" customFormat="1" ht="15">
      <c r="A5" s="29"/>
      <c r="B5" s="29"/>
      <c r="C5" s="29"/>
      <c r="D5" s="29"/>
      <c r="E5" s="29"/>
      <c r="F5" s="29"/>
      <c r="G5" s="29"/>
      <c r="H5" s="29"/>
      <c r="I5" s="29"/>
      <c r="J5" s="29"/>
      <c r="K5" s="29"/>
    </row>
    <row r="6" spans="1:11" s="7" customFormat="1" ht="18" customHeight="1">
      <c r="A6" s="30"/>
      <c r="B6" s="30"/>
      <c r="C6" s="30"/>
      <c r="D6" s="30"/>
      <c r="E6" s="30"/>
      <c r="F6" s="30"/>
      <c r="G6" s="30"/>
      <c r="H6" s="30"/>
      <c r="I6" s="30"/>
      <c r="J6" s="30"/>
      <c r="K6" s="30"/>
    </row>
    <row r="7" spans="1:12" ht="13.5" thickBot="1">
      <c r="A7" s="13"/>
      <c r="B7" s="13"/>
      <c r="C7" s="13"/>
      <c r="D7" s="13"/>
      <c r="E7" s="10"/>
      <c r="F7" s="10"/>
      <c r="G7" s="10"/>
      <c r="H7" s="10"/>
      <c r="I7" s="10"/>
      <c r="J7" s="35"/>
      <c r="K7" s="35"/>
      <c r="L7" s="35"/>
    </row>
    <row r="8" spans="1:12" ht="13.5" thickBot="1">
      <c r="A8" s="212" t="s">
        <v>176</v>
      </c>
      <c r="B8" s="209"/>
      <c r="C8" s="215" t="s">
        <v>113</v>
      </c>
      <c r="D8" s="215"/>
      <c r="E8" s="215"/>
      <c r="F8" s="219" t="s">
        <v>117</v>
      </c>
      <c r="G8" s="220"/>
      <c r="H8" s="220"/>
      <c r="I8" s="221"/>
      <c r="J8" s="35"/>
      <c r="K8" s="35"/>
      <c r="L8" s="35"/>
    </row>
    <row r="9" spans="1:12" ht="30" customHeight="1" thickBot="1">
      <c r="A9" s="213"/>
      <c r="B9" s="210"/>
      <c r="C9" s="14" t="s">
        <v>114</v>
      </c>
      <c r="D9" s="15" t="s">
        <v>115</v>
      </c>
      <c r="E9" s="37"/>
      <c r="F9" s="216" t="s">
        <v>118</v>
      </c>
      <c r="G9" s="217"/>
      <c r="H9" s="217"/>
      <c r="I9" s="218"/>
      <c r="J9" s="35"/>
      <c r="K9" s="35"/>
      <c r="L9" s="35"/>
    </row>
    <row r="10" spans="1:12" ht="26.25" thickBot="1">
      <c r="A10" s="214"/>
      <c r="B10" s="211"/>
      <c r="C10" s="16" t="s">
        <v>116</v>
      </c>
      <c r="D10" s="17" t="s">
        <v>101</v>
      </c>
      <c r="E10" s="36" t="s">
        <v>102</v>
      </c>
      <c r="F10" s="39">
        <v>1</v>
      </c>
      <c r="G10" s="39">
        <v>2</v>
      </c>
      <c r="H10" s="39">
        <v>3</v>
      </c>
      <c r="I10" s="39">
        <v>4</v>
      </c>
      <c r="J10" s="35"/>
      <c r="K10" s="35"/>
      <c r="L10" s="35"/>
    </row>
    <row r="11" spans="1:12" ht="13.5" thickBot="1">
      <c r="A11" s="19">
        <v>1</v>
      </c>
      <c r="B11" s="19">
        <v>2</v>
      </c>
      <c r="C11" s="9">
        <v>3</v>
      </c>
      <c r="D11" s="20">
        <v>4</v>
      </c>
      <c r="E11" s="21">
        <v>5</v>
      </c>
      <c r="F11" s="9">
        <v>6</v>
      </c>
      <c r="G11" s="38">
        <v>7</v>
      </c>
      <c r="H11" s="18">
        <v>8</v>
      </c>
      <c r="I11" s="9">
        <v>9</v>
      </c>
      <c r="J11" s="35"/>
      <c r="K11" s="35"/>
      <c r="L11" s="35"/>
    </row>
    <row r="12" spans="1:12" ht="30" customHeight="1" thickBot="1">
      <c r="A12" s="22">
        <v>8000</v>
      </c>
      <c r="B12" s="23" t="s">
        <v>164</v>
      </c>
      <c r="C12" s="24">
        <f>SUM(D12:E12)</f>
        <v>-177341.6050000002</v>
      </c>
      <c r="D12" s="24">
        <f>Ekamutner!E8-'Gorcarnakan caxs'!G11</f>
        <v>-87961.70000000019</v>
      </c>
      <c r="E12" s="24">
        <f>Ekamutner!F8-'Gorcarnakan caxs'!H11</f>
        <v>-89379.90500000003</v>
      </c>
      <c r="F12" s="24">
        <f>Ekamutner!G8-'Gorcarnakan caxs'!I11</f>
        <v>0</v>
      </c>
      <c r="G12" s="24">
        <f>Ekamutner!H8-'Gorcarnakan caxs'!J11</f>
        <v>0</v>
      </c>
      <c r="H12" s="24">
        <f>Ekamutner!I8-'Gorcarnakan caxs'!K11</f>
        <v>0</v>
      </c>
      <c r="I12" s="24">
        <f>Ekamutner!J8-'Gorcarnakan caxs'!L11</f>
        <v>0</v>
      </c>
      <c r="J12" s="35"/>
      <c r="K12" s="35"/>
      <c r="L12" s="35"/>
    </row>
    <row r="13" spans="1:12" ht="12.75">
      <c r="A13" s="10"/>
      <c r="B13" s="10"/>
      <c r="C13" s="10"/>
      <c r="D13" s="10"/>
      <c r="E13" s="10"/>
      <c r="F13" s="10"/>
      <c r="G13" s="10"/>
      <c r="H13" s="10"/>
      <c r="I13" s="10"/>
      <c r="J13" s="35"/>
      <c r="K13" s="35"/>
      <c r="L13" s="35"/>
    </row>
    <row r="14" spans="1:12" ht="12.75">
      <c r="A14" s="10"/>
      <c r="B14" s="10"/>
      <c r="C14" s="10"/>
      <c r="D14" s="10"/>
      <c r="E14" s="10"/>
      <c r="F14" s="10"/>
      <c r="G14" s="10"/>
      <c r="H14" s="10"/>
      <c r="I14" s="10"/>
      <c r="J14" s="35"/>
      <c r="K14" s="35"/>
      <c r="L14" s="35"/>
    </row>
    <row r="15" spans="1:12" ht="12.75">
      <c r="A15" s="10"/>
      <c r="B15" s="10"/>
      <c r="C15" s="10"/>
      <c r="D15" s="10"/>
      <c r="E15" s="10"/>
      <c r="F15" s="10"/>
      <c r="G15" s="10"/>
      <c r="H15" s="10"/>
      <c r="I15" s="10"/>
      <c r="J15" s="35"/>
      <c r="K15" s="35"/>
      <c r="L15" s="35"/>
    </row>
    <row r="16" spans="1:12" ht="12.75">
      <c r="A16" s="10"/>
      <c r="B16" s="10"/>
      <c r="C16" s="10"/>
      <c r="D16" s="10"/>
      <c r="E16" s="10"/>
      <c r="F16" s="10"/>
      <c r="G16" s="10"/>
      <c r="H16" s="10"/>
      <c r="I16" s="10"/>
      <c r="J16" s="35"/>
      <c r="K16" s="35"/>
      <c r="L16" s="35"/>
    </row>
    <row r="17" spans="1:12" ht="12.75">
      <c r="A17" s="10"/>
      <c r="B17" s="25" t="s">
        <v>169</v>
      </c>
      <c r="C17" s="28">
        <f>C12+'Dificiti caxs'!D11</f>
        <v>-0.001000000222120434</v>
      </c>
      <c r="D17" s="28">
        <f>D12+'Dificiti caxs'!E11</f>
        <v>-1.8917489796876907E-10</v>
      </c>
      <c r="E17" s="28">
        <f>E12+'Dificiti caxs'!F11</f>
        <v>-0.0010000000183936208</v>
      </c>
      <c r="F17" s="28">
        <f>F12+'Dificiti caxs'!G11</f>
        <v>0</v>
      </c>
      <c r="G17" s="28">
        <f>G12+'Dificiti caxs'!H11</f>
        <v>0</v>
      </c>
      <c r="H17" s="28">
        <f>H12+'Dificiti caxs'!I11</f>
        <v>0</v>
      </c>
      <c r="I17" s="28">
        <f>I12+'Dificiti caxs'!J11</f>
        <v>0</v>
      </c>
      <c r="J17" s="35"/>
      <c r="K17" s="35"/>
      <c r="L17" s="35"/>
    </row>
    <row r="18" spans="1:12" ht="12.75">
      <c r="A18" s="10"/>
      <c r="B18" s="25" t="s">
        <v>170</v>
      </c>
      <c r="C18" s="28">
        <f>'Gorcarnakan caxs'!F11-'Tntesagitakan '!D12</f>
        <v>0</v>
      </c>
      <c r="D18" s="28">
        <f>'Gorcarnakan caxs'!G11-'Tntesagitakan '!E12</f>
        <v>0</v>
      </c>
      <c r="E18" s="28">
        <f>'Gorcarnakan caxs'!H11-'Tntesagitakan '!F12</f>
        <v>0</v>
      </c>
      <c r="F18" s="28">
        <f>'Gorcarnakan caxs'!I11-'Tntesagitakan '!G12</f>
        <v>0</v>
      </c>
      <c r="G18" s="28">
        <f>'Gorcarnakan caxs'!J11-'Tntesagitakan '!H12</f>
        <v>0</v>
      </c>
      <c r="H18" s="28">
        <f>'Gorcarnakan caxs'!K11-'Tntesagitakan '!I12</f>
        <v>0</v>
      </c>
      <c r="I18" s="28">
        <f>'Gorcarnakan caxs'!L11-'Tntesagitakan '!J12</f>
        <v>0</v>
      </c>
      <c r="J18" s="35"/>
      <c r="K18" s="35"/>
      <c r="L18" s="35"/>
    </row>
    <row r="19" spans="1:12" ht="12.75">
      <c r="A19" s="10"/>
      <c r="B19" s="25" t="s">
        <v>171</v>
      </c>
      <c r="C19" s="28">
        <f>'Gorcarnakan caxs'!F500-'Tntesagitakan '!D173</f>
        <v>0</v>
      </c>
      <c r="D19" s="28">
        <f>'Gorcarnakan caxs'!G500-'Tntesagitakan '!E173</f>
        <v>0</v>
      </c>
      <c r="E19" s="28">
        <f>'Gorcarnakan caxs'!H500-'Tntesagitakan '!F173</f>
        <v>0</v>
      </c>
      <c r="F19" s="28">
        <f>'Gorcarnakan caxs'!I500-'Tntesagitakan '!G173</f>
        <v>0</v>
      </c>
      <c r="G19" s="28">
        <f>'Gorcarnakan caxs'!J500-'Tntesagitakan '!H173</f>
        <v>0</v>
      </c>
      <c r="H19" s="28">
        <f>'Gorcarnakan caxs'!K500-'Tntesagitakan '!I173</f>
        <v>0</v>
      </c>
      <c r="I19" s="28">
        <f>'Gorcarnakan caxs'!L500-'Tntesagitakan '!J173</f>
        <v>0</v>
      </c>
      <c r="J19" s="35"/>
      <c r="K19" s="35"/>
      <c r="L19" s="35"/>
    </row>
    <row r="20" spans="1:12" ht="12.75">
      <c r="A20" s="10"/>
      <c r="B20" s="27"/>
      <c r="C20" s="26"/>
      <c r="D20" s="26"/>
      <c r="E20" s="26"/>
      <c r="F20" s="26"/>
      <c r="G20" s="26"/>
      <c r="H20" s="26"/>
      <c r="I20" s="26"/>
      <c r="J20" s="35"/>
      <c r="K20" s="35"/>
      <c r="L20" s="35"/>
    </row>
    <row r="21" spans="1:12" ht="12.75">
      <c r="A21" s="10"/>
      <c r="B21" s="27"/>
      <c r="C21" s="26"/>
      <c r="D21" s="26"/>
      <c r="E21" s="26"/>
      <c r="F21" s="26"/>
      <c r="G21" s="26"/>
      <c r="H21" s="26"/>
      <c r="I21" s="26"/>
      <c r="J21" s="35"/>
      <c r="K21" s="35"/>
      <c r="L21" s="35"/>
    </row>
    <row r="22" spans="1:12" ht="12.75">
      <c r="A22" s="10"/>
      <c r="B22" s="27"/>
      <c r="C22" s="26"/>
      <c r="D22" s="28"/>
      <c r="E22" s="26"/>
      <c r="F22" s="26"/>
      <c r="G22" s="26"/>
      <c r="H22" s="26"/>
      <c r="I22" s="26"/>
      <c r="J22" s="35"/>
      <c r="K22" s="35"/>
      <c r="L22" s="35"/>
    </row>
    <row r="23" spans="1:12" ht="12.75">
      <c r="A23" s="10"/>
      <c r="B23" s="10"/>
      <c r="C23" s="10"/>
      <c r="D23" s="28"/>
      <c r="E23" s="10"/>
      <c r="F23" s="28"/>
      <c r="G23" s="10"/>
      <c r="H23" s="10"/>
      <c r="I23" s="10"/>
      <c r="J23" s="35"/>
      <c r="K23" s="35"/>
      <c r="L23" s="35"/>
    </row>
    <row r="24" spans="1:12" ht="12.75">
      <c r="A24" s="10"/>
      <c r="B24" s="10"/>
      <c r="C24" s="10"/>
      <c r="D24" s="28"/>
      <c r="E24" s="10"/>
      <c r="F24" s="28"/>
      <c r="G24" s="10"/>
      <c r="H24" s="10"/>
      <c r="I24" s="10"/>
      <c r="J24" s="35"/>
      <c r="K24" s="35"/>
      <c r="L24" s="35"/>
    </row>
    <row r="25" spans="1:11" ht="12.75">
      <c r="A25" s="10"/>
      <c r="B25" s="10"/>
      <c r="C25" s="10"/>
      <c r="D25" s="10"/>
      <c r="E25" s="10"/>
      <c r="F25" s="28"/>
      <c r="G25" s="10"/>
      <c r="H25" s="10"/>
      <c r="I25" s="10"/>
      <c r="J25" s="10"/>
      <c r="K25" s="10"/>
    </row>
    <row r="26" spans="1:11" ht="13.5" thickBot="1">
      <c r="A26" s="10"/>
      <c r="B26" s="10"/>
      <c r="C26" s="10"/>
      <c r="D26" s="10"/>
      <c r="E26" s="10"/>
      <c r="F26" s="10"/>
      <c r="G26" s="10"/>
      <c r="H26" s="10"/>
      <c r="I26" s="10"/>
      <c r="J26" s="10"/>
      <c r="K26" s="10"/>
    </row>
    <row r="27" spans="1:11" ht="13.5" thickBot="1">
      <c r="A27" s="10"/>
      <c r="B27" s="10"/>
      <c r="C27" s="10"/>
      <c r="D27" s="10"/>
      <c r="E27" s="24"/>
      <c r="F27" s="10"/>
      <c r="G27" s="10"/>
      <c r="H27" s="10"/>
      <c r="I27" s="10"/>
      <c r="J27" s="10"/>
      <c r="K27" s="10"/>
    </row>
    <row r="28" spans="1:11" s="8" customFormat="1" ht="33" customHeight="1">
      <c r="A28" s="208" t="s">
        <v>168</v>
      </c>
      <c r="B28" s="208"/>
      <c r="C28" s="208"/>
      <c r="D28" s="208"/>
      <c r="E28" s="208"/>
      <c r="F28" s="208"/>
      <c r="G28" s="208"/>
      <c r="H28" s="208"/>
      <c r="I28" s="208"/>
      <c r="J28" s="208"/>
      <c r="K28" s="208"/>
    </row>
    <row r="29" spans="1:11" ht="12.75">
      <c r="A29" s="10"/>
      <c r="B29" s="10"/>
      <c r="C29" s="10"/>
      <c r="D29" s="10"/>
      <c r="E29" s="10"/>
      <c r="F29" s="10"/>
      <c r="G29" s="10"/>
      <c r="H29" s="10"/>
      <c r="I29" s="10"/>
      <c r="J29" s="10"/>
      <c r="K29" s="10"/>
    </row>
    <row r="43" spans="1:3" ht="12.75">
      <c r="A43" s="2"/>
      <c r="B43" s="5"/>
      <c r="C43" s="3"/>
    </row>
    <row r="44" spans="1:3" ht="12.75">
      <c r="A44" s="2"/>
      <c r="B44" s="6"/>
      <c r="C44" s="3"/>
    </row>
    <row r="45" spans="1:3" ht="12.75">
      <c r="A45" s="2"/>
      <c r="B45" s="5"/>
      <c r="C45" s="3"/>
    </row>
    <row r="46" spans="1:3" ht="12.75">
      <c r="A46" s="2"/>
      <c r="B46" s="5"/>
      <c r="C46" s="3"/>
    </row>
    <row r="47" spans="1:3" ht="12.75">
      <c r="A47" s="2"/>
      <c r="B47" s="5"/>
      <c r="C47" s="3"/>
    </row>
    <row r="48" spans="1:3" ht="12.75">
      <c r="A48" s="2"/>
      <c r="B48" s="5"/>
      <c r="C48" s="3"/>
    </row>
    <row r="49" spans="2:3" ht="12.75">
      <c r="B49" s="5"/>
      <c r="C49" s="3"/>
    </row>
    <row r="50" spans="2:3" ht="12.75">
      <c r="B50" s="5"/>
      <c r="C50" s="3"/>
    </row>
    <row r="51" spans="2:3" ht="12.75">
      <c r="B51" s="5"/>
      <c r="C51" s="3"/>
    </row>
    <row r="52" spans="2:3" ht="12.75">
      <c r="B52" s="5"/>
      <c r="C52" s="3"/>
    </row>
    <row r="53" spans="2:3" ht="12.75">
      <c r="B53" s="5"/>
      <c r="C53" s="3"/>
    </row>
    <row r="54" spans="2:3" ht="12.75">
      <c r="B54" s="5"/>
      <c r="C54" s="3"/>
    </row>
    <row r="55" spans="2:3" ht="12.75">
      <c r="B55" s="5"/>
      <c r="C55" s="3"/>
    </row>
    <row r="56" spans="2:3" ht="12.75">
      <c r="B56" s="5"/>
      <c r="C56" s="3"/>
    </row>
    <row r="57" spans="2:3" ht="12.75">
      <c r="B57" s="5"/>
      <c r="C57" s="3"/>
    </row>
    <row r="58" spans="2:3" ht="12.75">
      <c r="B58" s="5"/>
      <c r="C58" s="3"/>
    </row>
    <row r="59" spans="2:3" ht="12.75">
      <c r="B59" s="5"/>
      <c r="C59" s="3"/>
    </row>
    <row r="60" ht="12.75">
      <c r="B60" s="4"/>
    </row>
    <row r="61" ht="12.75">
      <c r="B61" s="4"/>
    </row>
    <row r="62" ht="12.75">
      <c r="B62" s="4"/>
    </row>
    <row r="63" ht="12.75">
      <c r="B63" s="4"/>
    </row>
    <row r="64" ht="12.75">
      <c r="B64" s="4"/>
    </row>
    <row r="65" ht="12.75">
      <c r="B65" s="4"/>
    </row>
    <row r="66" ht="12.75">
      <c r="B66" s="4"/>
    </row>
    <row r="67" ht="12.75">
      <c r="B67" s="4"/>
    </row>
    <row r="68" ht="12.75">
      <c r="B68" s="4"/>
    </row>
    <row r="69" ht="12.75">
      <c r="B69" s="4"/>
    </row>
    <row r="70" ht="12.75">
      <c r="B70" s="4"/>
    </row>
    <row r="71" ht="12.75">
      <c r="B71" s="4"/>
    </row>
    <row r="72" ht="12.75">
      <c r="B72" s="4"/>
    </row>
    <row r="73" ht="12.75">
      <c r="B73" s="4"/>
    </row>
    <row r="74" ht="12.75">
      <c r="B74" s="4"/>
    </row>
    <row r="75" ht="12.75">
      <c r="B75" s="4"/>
    </row>
    <row r="76" ht="12.75">
      <c r="B76" s="4"/>
    </row>
    <row r="77" ht="12.75">
      <c r="B77" s="4"/>
    </row>
    <row r="78" ht="12.75">
      <c r="B78" s="4"/>
    </row>
    <row r="79" ht="12.75">
      <c r="B79" s="4"/>
    </row>
    <row r="80" ht="12.75">
      <c r="B80" s="4"/>
    </row>
    <row r="81" ht="12.75">
      <c r="B81" s="4"/>
    </row>
    <row r="82" ht="12.75">
      <c r="B82" s="4"/>
    </row>
    <row r="83" ht="12.75">
      <c r="B83" s="4"/>
    </row>
    <row r="84" ht="12.75">
      <c r="B84" s="4"/>
    </row>
    <row r="85" ht="12.75">
      <c r="B85" s="4"/>
    </row>
    <row r="86" ht="12.75">
      <c r="B86" s="4"/>
    </row>
    <row r="87" ht="12.75">
      <c r="B87" s="4"/>
    </row>
    <row r="88" ht="12.75">
      <c r="B88" s="4"/>
    </row>
    <row r="89" ht="12.75">
      <c r="B89" s="4"/>
    </row>
    <row r="90" ht="12.75">
      <c r="B90" s="4"/>
    </row>
    <row r="91" ht="12.75">
      <c r="B91" s="4"/>
    </row>
    <row r="92" ht="12.75">
      <c r="B92" s="4"/>
    </row>
    <row r="93" ht="12.75">
      <c r="B93" s="4"/>
    </row>
    <row r="94" ht="12.75">
      <c r="B94" s="4"/>
    </row>
    <row r="95" ht="12.75">
      <c r="B95" s="4"/>
    </row>
    <row r="96" ht="12.75">
      <c r="B96" s="4"/>
    </row>
    <row r="97" ht="12.75">
      <c r="B97" s="4"/>
    </row>
    <row r="98" ht="12.75">
      <c r="B98" s="4"/>
    </row>
    <row r="99" ht="12.75">
      <c r="B99" s="4"/>
    </row>
    <row r="100" ht="12.75">
      <c r="B100" s="4"/>
    </row>
    <row r="101" ht="12.75">
      <c r="B101" s="4"/>
    </row>
    <row r="102" ht="12.75">
      <c r="B102" s="4"/>
    </row>
    <row r="103" ht="12.75">
      <c r="B103" s="4"/>
    </row>
    <row r="104" ht="12.75">
      <c r="B104" s="4"/>
    </row>
    <row r="105" ht="12.75">
      <c r="B105" s="4"/>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sheetData>
  <sheetProtection password="CF6E" sheet="1"/>
  <protectedRanges>
    <protectedRange sqref="D1 E4:F4" name="Range1"/>
  </protectedRanges>
  <mergeCells count="6">
    <mergeCell ref="A28:K28"/>
    <mergeCell ref="B8:B10"/>
    <mergeCell ref="A8:A10"/>
    <mergeCell ref="C8:E8"/>
    <mergeCell ref="F9:I9"/>
    <mergeCell ref="F8:I8"/>
  </mergeCells>
  <printOptions/>
  <pageMargins left="1.1811023622047245" right="1.1811023622047245" top="0.31496062992125984" bottom="0.35433070866141736" header="0.15748031496062992" footer="0.15748031496062992"/>
  <pageSetup firstPageNumber="21" useFirstPageNumber="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S255"/>
  <sheetViews>
    <sheetView tabSelected="1" zoomScale="90" zoomScaleNormal="90" zoomScalePageLayoutView="0" workbookViewId="0" topLeftCell="A1">
      <selection activeCell="F2" sqref="F2"/>
    </sheetView>
  </sheetViews>
  <sheetFormatPr defaultColWidth="9.140625" defaultRowHeight="12.75"/>
  <cols>
    <col min="1" max="1" width="5.8515625" style="45" customWidth="1"/>
    <col min="2" max="2" width="54.28125" style="45" customWidth="1"/>
    <col min="3" max="3" width="15.8515625" style="45" customWidth="1"/>
    <col min="4" max="4" width="15.421875" style="45" customWidth="1"/>
    <col min="5" max="5" width="16.7109375" style="45" customWidth="1"/>
    <col min="6" max="6" width="17.8515625" style="45" customWidth="1"/>
    <col min="7" max="7" width="18.28125" style="45" customWidth="1"/>
    <col min="8" max="8" width="14.57421875" style="45" customWidth="1"/>
    <col min="9" max="9" width="12.8515625" style="45" customWidth="1"/>
    <col min="10" max="10" width="12.00390625" style="45" customWidth="1"/>
    <col min="11" max="11" width="14.7109375" style="45" customWidth="1"/>
    <col min="12" max="12" width="13.8515625" style="45" customWidth="1"/>
    <col min="13" max="16384" width="9.140625" style="45" customWidth="1"/>
  </cols>
  <sheetData>
    <row r="1" spans="1:12" s="147" customFormat="1" ht="24" customHeight="1">
      <c r="A1" s="143"/>
      <c r="B1" s="143"/>
      <c r="C1" s="146"/>
      <c r="D1" s="143"/>
      <c r="E1" s="143"/>
      <c r="F1" s="143"/>
      <c r="G1" s="143"/>
      <c r="H1" s="143"/>
      <c r="I1" s="143"/>
      <c r="J1" s="143"/>
      <c r="K1" s="143"/>
      <c r="L1" s="144"/>
    </row>
    <row r="2" spans="1:12" s="147" customFormat="1" ht="15" customHeight="1" thickBot="1">
      <c r="A2" s="143"/>
      <c r="B2" s="141"/>
      <c r="C2" s="142"/>
      <c r="D2" s="222" t="s">
        <v>342</v>
      </c>
      <c r="E2" s="222"/>
      <c r="F2" s="143"/>
      <c r="G2" s="143"/>
      <c r="H2" s="143"/>
      <c r="I2" s="143"/>
      <c r="J2" s="143"/>
      <c r="K2" s="143"/>
      <c r="L2" s="144"/>
    </row>
    <row r="3" spans="1:12" s="147" customFormat="1" ht="15" customHeight="1">
      <c r="A3" s="143"/>
      <c r="B3" s="143"/>
      <c r="C3" s="143"/>
      <c r="D3" s="143"/>
      <c r="E3" s="143"/>
      <c r="F3" s="143"/>
      <c r="G3" s="143"/>
      <c r="H3" s="143"/>
      <c r="I3" s="143"/>
      <c r="J3" s="143"/>
      <c r="K3" s="143"/>
      <c r="L3" s="144"/>
    </row>
    <row r="4" spans="1:12" s="147" customFormat="1" ht="15" customHeight="1">
      <c r="A4" s="143"/>
      <c r="B4" s="223" t="s">
        <v>343</v>
      </c>
      <c r="C4" s="223"/>
      <c r="D4" s="223"/>
      <c r="E4" s="223"/>
      <c r="F4" s="223"/>
      <c r="G4" s="223"/>
      <c r="H4" s="223"/>
      <c r="I4" s="223"/>
      <c r="J4" s="223"/>
      <c r="K4" s="143"/>
      <c r="L4" s="144"/>
    </row>
    <row r="5" spans="1:14" s="147" customFormat="1" ht="15" customHeight="1">
      <c r="A5" s="143"/>
      <c r="B5" s="197" t="s">
        <v>344</v>
      </c>
      <c r="C5" s="197"/>
      <c r="D5" s="197"/>
      <c r="E5" s="197"/>
      <c r="F5" s="197"/>
      <c r="G5" s="197"/>
      <c r="H5" s="197"/>
      <c r="I5" s="197"/>
      <c r="J5" s="197"/>
      <c r="K5" s="143"/>
      <c r="L5" s="143"/>
      <c r="M5" s="143"/>
      <c r="N5" s="143"/>
    </row>
    <row r="6" spans="1:14" s="147" customFormat="1" ht="13.5" customHeight="1" thickBot="1">
      <c r="A6" s="148"/>
      <c r="B6" s="144"/>
      <c r="C6" s="144"/>
      <c r="D6" s="144"/>
      <c r="E6" s="224" t="s">
        <v>353</v>
      </c>
      <c r="F6" s="224"/>
      <c r="G6" s="144"/>
      <c r="H6" s="144"/>
      <c r="I6" s="144"/>
      <c r="J6" s="145"/>
      <c r="K6" s="143"/>
      <c r="L6" s="143"/>
      <c r="M6" s="143"/>
      <c r="N6" s="143"/>
    </row>
    <row r="7" spans="1:14" ht="13.5" customHeight="1" thickBot="1">
      <c r="A7" s="202" t="s">
        <v>345</v>
      </c>
      <c r="B7" s="204" t="s">
        <v>346</v>
      </c>
      <c r="C7" s="206"/>
      <c r="D7" s="192" t="s">
        <v>347</v>
      </c>
      <c r="E7" s="193"/>
      <c r="F7" s="198"/>
      <c r="G7" s="192" t="s">
        <v>352</v>
      </c>
      <c r="H7" s="193"/>
      <c r="I7" s="193"/>
      <c r="J7" s="198"/>
      <c r="K7" s="143"/>
      <c r="L7" s="143"/>
      <c r="M7" s="143"/>
      <c r="N7" s="143"/>
    </row>
    <row r="8" spans="1:14" ht="30" customHeight="1" thickBot="1">
      <c r="A8" s="203"/>
      <c r="B8" s="205"/>
      <c r="C8" s="207"/>
      <c r="D8" s="195" t="s">
        <v>348</v>
      </c>
      <c r="E8" s="194" t="s">
        <v>285</v>
      </c>
      <c r="F8" s="201"/>
      <c r="G8" s="199" t="s">
        <v>354</v>
      </c>
      <c r="H8" s="200"/>
      <c r="I8" s="200"/>
      <c r="J8" s="201"/>
      <c r="K8" s="143"/>
      <c r="L8" s="143"/>
      <c r="M8" s="143"/>
      <c r="N8" s="143"/>
    </row>
    <row r="9" spans="1:14" ht="13.5" customHeight="1" thickBot="1">
      <c r="A9" s="150"/>
      <c r="B9" s="149" t="s">
        <v>349</v>
      </c>
      <c r="C9" s="151" t="s">
        <v>162</v>
      </c>
      <c r="D9" s="196"/>
      <c r="E9" s="152" t="s">
        <v>350</v>
      </c>
      <c r="F9" s="153" t="s">
        <v>351</v>
      </c>
      <c r="G9" s="154">
        <v>1</v>
      </c>
      <c r="H9" s="154">
        <v>2</v>
      </c>
      <c r="I9" s="154">
        <v>3</v>
      </c>
      <c r="J9" s="154">
        <v>4</v>
      </c>
      <c r="K9" s="143"/>
      <c r="L9" s="143"/>
      <c r="M9" s="143"/>
      <c r="N9" s="143"/>
    </row>
    <row r="10" spans="1:14" ht="13.5" customHeight="1" thickBot="1">
      <c r="A10" s="155">
        <v>1</v>
      </c>
      <c r="B10" s="155">
        <v>2</v>
      </c>
      <c r="C10" s="155" t="s">
        <v>163</v>
      </c>
      <c r="D10" s="156">
        <v>4</v>
      </c>
      <c r="E10" s="156">
        <v>5</v>
      </c>
      <c r="F10" s="157">
        <v>6</v>
      </c>
      <c r="G10" s="156">
        <v>7</v>
      </c>
      <c r="H10" s="156">
        <v>8</v>
      </c>
      <c r="I10" s="157">
        <v>9</v>
      </c>
      <c r="J10" s="156">
        <v>10</v>
      </c>
      <c r="K10" s="143"/>
      <c r="L10" s="143"/>
      <c r="M10" s="143"/>
      <c r="N10" s="143"/>
    </row>
    <row r="11" spans="1:14" s="158" customFormat="1" ht="30" customHeight="1">
      <c r="A11" s="86">
        <v>8010</v>
      </c>
      <c r="B11" s="87" t="s">
        <v>335</v>
      </c>
      <c r="C11" s="46"/>
      <c r="D11" s="47">
        <f>SUM(E11:F11)</f>
        <v>177341.604</v>
      </c>
      <c r="E11" s="47">
        <f>SUM(E13+E68)</f>
        <v>87961.7</v>
      </c>
      <c r="F11" s="47">
        <f>SUM(F13+F68)</f>
        <v>89379.90400000001</v>
      </c>
      <c r="G11" s="47">
        <f>SUM(G13,G68)</f>
        <v>0</v>
      </c>
      <c r="H11" s="47">
        <f>SUM(H13,H68)</f>
        <v>0</v>
      </c>
      <c r="I11" s="47">
        <f>SUM(I13,I68)</f>
        <v>0</v>
      </c>
      <c r="J11" s="47">
        <f>SUM(J13,J68)</f>
        <v>0</v>
      </c>
      <c r="K11" s="143"/>
      <c r="L11" s="143"/>
      <c r="M11" s="143"/>
      <c r="N11" s="143"/>
    </row>
    <row r="12" spans="1:14" s="158" customFormat="1" ht="12.75" customHeight="1">
      <c r="A12" s="88"/>
      <c r="B12" s="89" t="s">
        <v>285</v>
      </c>
      <c r="C12" s="48"/>
      <c r="D12" s="49"/>
      <c r="E12" s="50"/>
      <c r="F12" s="51"/>
      <c r="G12" s="50"/>
      <c r="H12" s="50"/>
      <c r="I12" s="50"/>
      <c r="J12" s="50"/>
      <c r="K12" s="143"/>
      <c r="L12" s="143"/>
      <c r="M12" s="143"/>
      <c r="N12" s="143"/>
    </row>
    <row r="13" spans="1:14" ht="33.75" customHeight="1">
      <c r="A13" s="90">
        <v>8100</v>
      </c>
      <c r="B13" s="91" t="s">
        <v>286</v>
      </c>
      <c r="C13" s="52"/>
      <c r="D13" s="53">
        <f aca="true" t="shared" si="0" ref="D13:J13">SUM(D15,D43)</f>
        <v>177341.604</v>
      </c>
      <c r="E13" s="53">
        <f t="shared" si="0"/>
        <v>87961.7</v>
      </c>
      <c r="F13" s="53">
        <f t="shared" si="0"/>
        <v>89379.90400000001</v>
      </c>
      <c r="G13" s="53">
        <f t="shared" si="0"/>
        <v>0</v>
      </c>
      <c r="H13" s="53">
        <f t="shared" si="0"/>
        <v>0</v>
      </c>
      <c r="I13" s="53">
        <f t="shared" si="0"/>
        <v>0</v>
      </c>
      <c r="J13" s="53">
        <f t="shared" si="0"/>
        <v>0</v>
      </c>
      <c r="K13" s="143"/>
      <c r="L13" s="143"/>
      <c r="M13" s="143"/>
      <c r="N13" s="143"/>
    </row>
    <row r="14" spans="1:14" ht="12.75" customHeight="1">
      <c r="A14" s="90"/>
      <c r="B14" s="92" t="s">
        <v>285</v>
      </c>
      <c r="C14" s="52"/>
      <c r="D14" s="53"/>
      <c r="E14" s="53"/>
      <c r="F14" s="53"/>
      <c r="G14" s="53"/>
      <c r="H14" s="53"/>
      <c r="I14" s="53"/>
      <c r="J14" s="53"/>
      <c r="K14" s="143"/>
      <c r="L14" s="143"/>
      <c r="M14" s="143"/>
      <c r="N14" s="143"/>
    </row>
    <row r="15" spans="1:14" ht="33" customHeight="1">
      <c r="A15" s="93">
        <v>8110</v>
      </c>
      <c r="B15" s="94" t="s">
        <v>287</v>
      </c>
      <c r="C15" s="52"/>
      <c r="D15" s="53">
        <f aca="true" t="shared" si="1" ref="D15:J15">SUM(D17:D21)</f>
        <v>0</v>
      </c>
      <c r="E15" s="53">
        <f t="shared" si="1"/>
        <v>0</v>
      </c>
      <c r="F15" s="53">
        <f t="shared" si="1"/>
        <v>0</v>
      </c>
      <c r="G15" s="53">
        <f t="shared" si="1"/>
        <v>0</v>
      </c>
      <c r="H15" s="53">
        <f t="shared" si="1"/>
        <v>0</v>
      </c>
      <c r="I15" s="53">
        <f t="shared" si="1"/>
        <v>0</v>
      </c>
      <c r="J15" s="53">
        <f t="shared" si="1"/>
        <v>0</v>
      </c>
      <c r="K15" s="143"/>
      <c r="L15" s="143"/>
      <c r="M15" s="143"/>
      <c r="N15" s="143"/>
    </row>
    <row r="16" spans="1:14" ht="12.75" customHeight="1">
      <c r="A16" s="93"/>
      <c r="B16" s="95" t="s">
        <v>285</v>
      </c>
      <c r="C16" s="52"/>
      <c r="D16" s="54"/>
      <c r="E16" s="55"/>
      <c r="F16" s="56"/>
      <c r="G16" s="54"/>
      <c r="H16" s="55"/>
      <c r="I16" s="56"/>
      <c r="J16" s="54"/>
      <c r="K16" s="143"/>
      <c r="L16" s="143"/>
      <c r="M16" s="143"/>
      <c r="N16" s="143"/>
    </row>
    <row r="17" spans="1:14" ht="33" customHeight="1">
      <c r="A17" s="93">
        <v>8111</v>
      </c>
      <c r="B17" s="96" t="s">
        <v>288</v>
      </c>
      <c r="C17" s="52"/>
      <c r="D17" s="53">
        <f>SUM(D19:D20)</f>
        <v>0</v>
      </c>
      <c r="E17" s="57" t="s">
        <v>189</v>
      </c>
      <c r="F17" s="53">
        <f>SUM(F19:F20)</f>
        <v>0</v>
      </c>
      <c r="G17" s="53"/>
      <c r="H17" s="57"/>
      <c r="I17" s="53"/>
      <c r="J17" s="53"/>
      <c r="K17" s="143"/>
      <c r="L17" s="159"/>
      <c r="M17" s="143"/>
      <c r="N17" s="143"/>
    </row>
    <row r="18" spans="1:14" ht="12.75" customHeight="1">
      <c r="A18" s="93"/>
      <c r="B18" s="97" t="s">
        <v>289</v>
      </c>
      <c r="C18" s="52"/>
      <c r="D18" s="53"/>
      <c r="E18" s="57"/>
      <c r="F18" s="58"/>
      <c r="G18" s="53"/>
      <c r="H18" s="57"/>
      <c r="I18" s="58"/>
      <c r="J18" s="53"/>
      <c r="K18" s="143"/>
      <c r="L18" s="159"/>
      <c r="M18" s="143"/>
      <c r="N18" s="143"/>
    </row>
    <row r="19" spans="1:14" ht="13.5" customHeight="1" thickBot="1">
      <c r="A19" s="93">
        <v>8112</v>
      </c>
      <c r="B19" s="98" t="s">
        <v>290</v>
      </c>
      <c r="C19" s="99" t="s">
        <v>177</v>
      </c>
      <c r="D19" s="59">
        <f>SUM(E19:F19)</f>
        <v>0</v>
      </c>
      <c r="E19" s="57" t="s">
        <v>189</v>
      </c>
      <c r="F19" s="58"/>
      <c r="G19" s="59"/>
      <c r="H19" s="57"/>
      <c r="I19" s="58"/>
      <c r="J19" s="59"/>
      <c r="K19" s="143"/>
      <c r="L19" s="159"/>
      <c r="M19" s="143"/>
      <c r="N19" s="143"/>
    </row>
    <row r="20" spans="1:19" ht="13.5" customHeight="1" thickBot="1">
      <c r="A20" s="93">
        <v>8113</v>
      </c>
      <c r="B20" s="98" t="s">
        <v>291</v>
      </c>
      <c r="C20" s="99" t="s">
        <v>178</v>
      </c>
      <c r="D20" s="59">
        <f>SUM(E20:F20)</f>
        <v>0</v>
      </c>
      <c r="E20" s="57" t="s">
        <v>189</v>
      </c>
      <c r="F20" s="58"/>
      <c r="G20" s="59"/>
      <c r="H20" s="57"/>
      <c r="I20" s="58"/>
      <c r="J20" s="59"/>
      <c r="K20" s="160"/>
      <c r="L20" s="143"/>
      <c r="M20" s="143"/>
      <c r="N20" s="143"/>
      <c r="O20" s="143"/>
      <c r="P20" s="143"/>
      <c r="Q20" s="143"/>
      <c r="R20" s="143"/>
      <c r="S20" s="143"/>
    </row>
    <row r="21" spans="1:19" ht="48.75" customHeight="1">
      <c r="A21" s="93">
        <v>8120</v>
      </c>
      <c r="B21" s="96" t="s">
        <v>336</v>
      </c>
      <c r="C21" s="99"/>
      <c r="D21" s="53">
        <f>SUM(D23,D33)</f>
        <v>0</v>
      </c>
      <c r="E21" s="53">
        <f aca="true" t="shared" si="2" ref="E21:J21">SUM(E23,E33)</f>
        <v>0</v>
      </c>
      <c r="F21" s="53">
        <f t="shared" si="2"/>
        <v>0</v>
      </c>
      <c r="G21" s="53">
        <f t="shared" si="2"/>
        <v>0</v>
      </c>
      <c r="H21" s="53">
        <f t="shared" si="2"/>
        <v>0</v>
      </c>
      <c r="I21" s="53">
        <f t="shared" si="2"/>
        <v>0</v>
      </c>
      <c r="J21" s="53">
        <f t="shared" si="2"/>
        <v>0</v>
      </c>
      <c r="K21" s="160"/>
      <c r="L21" s="143"/>
      <c r="M21" s="143"/>
      <c r="N21" s="143"/>
      <c r="O21" s="143"/>
      <c r="P21" s="143"/>
      <c r="Q21" s="143"/>
      <c r="R21" s="143"/>
      <c r="S21" s="143"/>
    </row>
    <row r="22" spans="1:19" ht="12.75" customHeight="1">
      <c r="A22" s="93"/>
      <c r="B22" s="97" t="s">
        <v>285</v>
      </c>
      <c r="C22" s="99"/>
      <c r="D22" s="53"/>
      <c r="E22" s="57"/>
      <c r="F22" s="58"/>
      <c r="G22" s="53"/>
      <c r="H22" s="57"/>
      <c r="I22" s="58"/>
      <c r="J22" s="53"/>
      <c r="K22" s="160"/>
      <c r="L22" s="143"/>
      <c r="M22" s="143"/>
      <c r="N22" s="143"/>
      <c r="O22" s="143"/>
      <c r="P22" s="143"/>
      <c r="Q22" s="143"/>
      <c r="R22" s="143"/>
      <c r="S22" s="143"/>
    </row>
    <row r="23" spans="1:19" ht="12.75" customHeight="1">
      <c r="A23" s="93">
        <v>8121</v>
      </c>
      <c r="B23" s="96" t="s">
        <v>292</v>
      </c>
      <c r="C23" s="99"/>
      <c r="D23" s="53">
        <f>SUM(D25,D29)</f>
        <v>0</v>
      </c>
      <c r="E23" s="57" t="s">
        <v>189</v>
      </c>
      <c r="F23" s="53">
        <f>SUM(F25,F29)</f>
        <v>0</v>
      </c>
      <c r="G23" s="53">
        <f>SUM(G25,G29)</f>
        <v>0</v>
      </c>
      <c r="H23" s="53">
        <f>SUM(H25,H29)</f>
        <v>0</v>
      </c>
      <c r="I23" s="53">
        <f>SUM(I25,I29)</f>
        <v>0</v>
      </c>
      <c r="J23" s="53">
        <f>SUM(J25,J29)</f>
        <v>0</v>
      </c>
      <c r="K23" s="160"/>
      <c r="L23" s="143"/>
      <c r="M23" s="143"/>
      <c r="N23" s="143"/>
      <c r="O23" s="143"/>
      <c r="P23" s="143"/>
      <c r="Q23" s="143"/>
      <c r="R23" s="143"/>
      <c r="S23" s="143"/>
    </row>
    <row r="24" spans="1:19" ht="12.75" customHeight="1">
      <c r="A24" s="93"/>
      <c r="B24" s="97" t="s">
        <v>289</v>
      </c>
      <c r="C24" s="99"/>
      <c r="D24" s="53"/>
      <c r="E24" s="57"/>
      <c r="F24" s="58"/>
      <c r="G24" s="58"/>
      <c r="H24" s="58"/>
      <c r="I24" s="58"/>
      <c r="J24" s="58"/>
      <c r="K24" s="160"/>
      <c r="L24" s="143"/>
      <c r="M24" s="143"/>
      <c r="N24" s="143"/>
      <c r="O24" s="143"/>
      <c r="P24" s="143"/>
      <c r="Q24" s="143"/>
      <c r="R24" s="143"/>
      <c r="S24" s="143"/>
    </row>
    <row r="25" spans="1:19" ht="12.75" customHeight="1">
      <c r="A25" s="90">
        <v>8122</v>
      </c>
      <c r="B25" s="94" t="s">
        <v>293</v>
      </c>
      <c r="C25" s="99" t="s">
        <v>179</v>
      </c>
      <c r="D25" s="53">
        <f>SUM(D27:D28)</f>
        <v>0</v>
      </c>
      <c r="E25" s="57" t="s">
        <v>189</v>
      </c>
      <c r="F25" s="53">
        <f>SUM(F27:F28)</f>
        <v>0</v>
      </c>
      <c r="G25" s="53">
        <f>SUM(G27:G28)</f>
        <v>0</v>
      </c>
      <c r="H25" s="53">
        <f>SUM(H27:H28)</f>
        <v>0</v>
      </c>
      <c r="I25" s="53">
        <f>SUM(I27:I28)</f>
        <v>0</v>
      </c>
      <c r="J25" s="53">
        <f>SUM(J27:J28)</f>
        <v>0</v>
      </c>
      <c r="K25" s="160"/>
      <c r="L25" s="143"/>
      <c r="M25" s="143"/>
      <c r="N25" s="143"/>
      <c r="O25" s="143"/>
      <c r="P25" s="143"/>
      <c r="Q25" s="143"/>
      <c r="R25" s="143"/>
      <c r="S25" s="143"/>
    </row>
    <row r="26" spans="1:19" ht="12.75" customHeight="1">
      <c r="A26" s="90"/>
      <c r="B26" s="100" t="s">
        <v>289</v>
      </c>
      <c r="C26" s="99"/>
      <c r="D26" s="53"/>
      <c r="E26" s="57"/>
      <c r="F26" s="58"/>
      <c r="G26" s="58"/>
      <c r="H26" s="58"/>
      <c r="I26" s="58"/>
      <c r="J26" s="58"/>
      <c r="K26" s="160"/>
      <c r="L26" s="143"/>
      <c r="M26" s="143"/>
      <c r="N26" s="143"/>
      <c r="O26" s="143"/>
      <c r="P26" s="143"/>
      <c r="Q26" s="143"/>
      <c r="R26" s="143"/>
      <c r="S26" s="143"/>
    </row>
    <row r="27" spans="1:19" ht="13.5" customHeight="1" thickBot="1">
      <c r="A27" s="90">
        <v>8123</v>
      </c>
      <c r="B27" s="100" t="s">
        <v>294</v>
      </c>
      <c r="C27" s="99"/>
      <c r="D27" s="59">
        <f>SUM(E27:F27)</f>
        <v>0</v>
      </c>
      <c r="E27" s="57" t="s">
        <v>189</v>
      </c>
      <c r="F27" s="58"/>
      <c r="G27" s="58"/>
      <c r="H27" s="58"/>
      <c r="I27" s="58"/>
      <c r="J27" s="58"/>
      <c r="K27" s="160"/>
      <c r="L27" s="143"/>
      <c r="M27" s="143"/>
      <c r="N27" s="143"/>
      <c r="O27" s="143"/>
      <c r="P27" s="143"/>
      <c r="Q27" s="143"/>
      <c r="R27" s="143"/>
      <c r="S27" s="143"/>
    </row>
    <row r="28" spans="1:19" ht="13.5" customHeight="1" thickBot="1">
      <c r="A28" s="90">
        <v>8124</v>
      </c>
      <c r="B28" s="100" t="s">
        <v>295</v>
      </c>
      <c r="C28" s="99"/>
      <c r="D28" s="59">
        <f>SUM(E28:F28)</f>
        <v>0</v>
      </c>
      <c r="E28" s="57" t="s">
        <v>189</v>
      </c>
      <c r="F28" s="58"/>
      <c r="G28" s="58"/>
      <c r="H28" s="58"/>
      <c r="I28" s="58"/>
      <c r="J28" s="58"/>
      <c r="K28" s="160"/>
      <c r="L28" s="143"/>
      <c r="M28" s="143"/>
      <c r="N28" s="143"/>
      <c r="O28" s="143"/>
      <c r="P28" s="143"/>
      <c r="Q28" s="143"/>
      <c r="R28" s="143"/>
      <c r="S28" s="143"/>
    </row>
    <row r="29" spans="1:19" ht="29.25">
      <c r="A29" s="90">
        <v>8130</v>
      </c>
      <c r="B29" s="94" t="s">
        <v>296</v>
      </c>
      <c r="C29" s="99" t="s">
        <v>180</v>
      </c>
      <c r="D29" s="53">
        <f>SUM(D31:D32)</f>
        <v>0</v>
      </c>
      <c r="E29" s="57" t="s">
        <v>189</v>
      </c>
      <c r="F29" s="53">
        <f>SUM(F31:F32)</f>
        <v>0</v>
      </c>
      <c r="G29" s="53">
        <f>SUM(G31:G32)</f>
        <v>0</v>
      </c>
      <c r="H29" s="53">
        <f>SUM(H31:H32)</f>
        <v>0</v>
      </c>
      <c r="I29" s="53">
        <f>SUM(I31:I32)</f>
        <v>0</v>
      </c>
      <c r="J29" s="53">
        <f>SUM(J31:J32)</f>
        <v>0</v>
      </c>
      <c r="K29" s="160"/>
      <c r="L29" s="143"/>
      <c r="M29" s="143"/>
      <c r="N29" s="143"/>
      <c r="O29" s="143"/>
      <c r="P29" s="143"/>
      <c r="Q29" s="143"/>
      <c r="R29" s="143"/>
      <c r="S29" s="143"/>
    </row>
    <row r="30" spans="1:19" ht="12.75" customHeight="1">
      <c r="A30" s="90"/>
      <c r="B30" s="100" t="s">
        <v>289</v>
      </c>
      <c r="C30" s="99"/>
      <c r="D30" s="53"/>
      <c r="E30" s="57"/>
      <c r="F30" s="58"/>
      <c r="G30" s="53"/>
      <c r="H30" s="57"/>
      <c r="I30" s="58"/>
      <c r="J30" s="53"/>
      <c r="K30" s="160"/>
      <c r="L30" s="143"/>
      <c r="M30" s="143"/>
      <c r="N30" s="143"/>
      <c r="O30" s="143"/>
      <c r="P30" s="143"/>
      <c r="Q30" s="143"/>
      <c r="R30" s="143"/>
      <c r="S30" s="143"/>
    </row>
    <row r="31" spans="1:19" ht="13.5" customHeight="1" thickBot="1">
      <c r="A31" s="90">
        <v>8131</v>
      </c>
      <c r="B31" s="100" t="s">
        <v>297</v>
      </c>
      <c r="C31" s="99"/>
      <c r="D31" s="59">
        <f>SUM(E31:F31)</f>
        <v>0</v>
      </c>
      <c r="E31" s="57" t="s">
        <v>189</v>
      </c>
      <c r="F31" s="58"/>
      <c r="G31" s="59"/>
      <c r="H31" s="57"/>
      <c r="I31" s="58"/>
      <c r="J31" s="59"/>
      <c r="K31" s="160"/>
      <c r="L31" s="143"/>
      <c r="M31" s="143"/>
      <c r="N31" s="143"/>
      <c r="O31" s="143"/>
      <c r="P31" s="143"/>
      <c r="Q31" s="143"/>
      <c r="R31" s="143"/>
      <c r="S31" s="143"/>
    </row>
    <row r="32" spans="1:19" ht="13.5" customHeight="1" thickBot="1">
      <c r="A32" s="90">
        <v>8132</v>
      </c>
      <c r="B32" s="100" t="s">
        <v>298</v>
      </c>
      <c r="C32" s="99"/>
      <c r="D32" s="59">
        <f>SUM(E32:F32)</f>
        <v>0</v>
      </c>
      <c r="E32" s="57" t="s">
        <v>189</v>
      </c>
      <c r="F32" s="58"/>
      <c r="G32" s="59"/>
      <c r="H32" s="57"/>
      <c r="I32" s="58"/>
      <c r="J32" s="59"/>
      <c r="K32" s="160"/>
      <c r="L32" s="143"/>
      <c r="M32" s="143"/>
      <c r="N32" s="143"/>
      <c r="O32" s="143"/>
      <c r="P32" s="143"/>
      <c r="Q32" s="143"/>
      <c r="R32" s="143"/>
      <c r="S32" s="143"/>
    </row>
    <row r="33" spans="1:19" s="161" customFormat="1" ht="12.75" customHeight="1">
      <c r="A33" s="90">
        <v>8140</v>
      </c>
      <c r="B33" s="94" t="s">
        <v>299</v>
      </c>
      <c r="C33" s="99"/>
      <c r="D33" s="53">
        <f>SUM(D35,D39)</f>
        <v>0</v>
      </c>
      <c r="E33" s="53">
        <f aca="true" t="shared" si="3" ref="E33:J33">SUM(E35,E39)</f>
        <v>0</v>
      </c>
      <c r="F33" s="53">
        <f t="shared" si="3"/>
        <v>0</v>
      </c>
      <c r="G33" s="53">
        <f t="shared" si="3"/>
        <v>0</v>
      </c>
      <c r="H33" s="53">
        <f t="shared" si="3"/>
        <v>0</v>
      </c>
      <c r="I33" s="53">
        <f t="shared" si="3"/>
        <v>0</v>
      </c>
      <c r="J33" s="53">
        <f t="shared" si="3"/>
        <v>0</v>
      </c>
      <c r="K33" s="160"/>
      <c r="L33" s="143"/>
      <c r="M33" s="143"/>
      <c r="N33" s="143"/>
      <c r="O33" s="143"/>
      <c r="P33" s="143"/>
      <c r="Q33" s="143"/>
      <c r="R33" s="143"/>
      <c r="S33" s="143"/>
    </row>
    <row r="34" spans="1:19" s="161" customFormat="1" ht="13.5" customHeight="1" thickBot="1">
      <c r="A34" s="93"/>
      <c r="B34" s="97" t="s">
        <v>289</v>
      </c>
      <c r="C34" s="99"/>
      <c r="D34" s="53"/>
      <c r="E34" s="57"/>
      <c r="F34" s="58"/>
      <c r="G34" s="53"/>
      <c r="H34" s="57"/>
      <c r="I34" s="58"/>
      <c r="J34" s="53"/>
      <c r="K34" s="160"/>
      <c r="L34" s="143"/>
      <c r="M34" s="143"/>
      <c r="N34" s="143"/>
      <c r="O34" s="143"/>
      <c r="P34" s="143"/>
      <c r="Q34" s="143"/>
      <c r="R34" s="143"/>
      <c r="S34" s="143"/>
    </row>
    <row r="35" spans="1:19" s="161" customFormat="1" ht="27.75" customHeight="1">
      <c r="A35" s="90">
        <v>8141</v>
      </c>
      <c r="B35" s="94" t="s">
        <v>300</v>
      </c>
      <c r="C35" s="99" t="s">
        <v>179</v>
      </c>
      <c r="D35" s="60">
        <f>SUM(D37:D38)</f>
        <v>0</v>
      </c>
      <c r="E35" s="60">
        <f aca="true" t="shared" si="4" ref="E35:J35">SUM(E37:E38)</f>
        <v>0</v>
      </c>
      <c r="F35" s="60">
        <f t="shared" si="4"/>
        <v>0</v>
      </c>
      <c r="G35" s="60">
        <f t="shared" si="4"/>
        <v>0</v>
      </c>
      <c r="H35" s="60">
        <f t="shared" si="4"/>
        <v>0</v>
      </c>
      <c r="I35" s="60">
        <f t="shared" si="4"/>
        <v>0</v>
      </c>
      <c r="J35" s="60">
        <f t="shared" si="4"/>
        <v>0</v>
      </c>
      <c r="K35" s="160"/>
      <c r="L35" s="143"/>
      <c r="M35" s="143"/>
      <c r="N35" s="143"/>
      <c r="O35" s="143"/>
      <c r="P35" s="143"/>
      <c r="Q35" s="143"/>
      <c r="R35" s="143"/>
      <c r="S35" s="143"/>
    </row>
    <row r="36" spans="1:19" s="161" customFormat="1" ht="13.5" customHeight="1" thickBot="1">
      <c r="A36" s="90"/>
      <c r="B36" s="100" t="s">
        <v>289</v>
      </c>
      <c r="C36" s="101"/>
      <c r="D36" s="53"/>
      <c r="E36" s="57"/>
      <c r="F36" s="58"/>
      <c r="G36" s="53"/>
      <c r="H36" s="57"/>
      <c r="I36" s="58"/>
      <c r="J36" s="53"/>
      <c r="K36" s="160"/>
      <c r="L36" s="143"/>
      <c r="M36" s="143"/>
      <c r="N36" s="143"/>
      <c r="O36" s="143"/>
      <c r="P36" s="143"/>
      <c r="Q36" s="143"/>
      <c r="R36" s="143"/>
      <c r="S36" s="143"/>
    </row>
    <row r="37" spans="1:19" s="161" customFormat="1" ht="13.5" customHeight="1" thickBot="1">
      <c r="A37" s="86">
        <v>8142</v>
      </c>
      <c r="B37" s="102" t="s">
        <v>301</v>
      </c>
      <c r="C37" s="103"/>
      <c r="D37" s="59">
        <f>SUM(E37:F37)</f>
        <v>0</v>
      </c>
      <c r="E37" s="57"/>
      <c r="F37" s="58" t="s">
        <v>109</v>
      </c>
      <c r="G37" s="59"/>
      <c r="H37" s="57"/>
      <c r="I37" s="58"/>
      <c r="J37" s="59"/>
      <c r="K37" s="160"/>
      <c r="L37" s="143"/>
      <c r="M37" s="143"/>
      <c r="N37" s="143"/>
      <c r="O37" s="143"/>
      <c r="P37" s="143"/>
      <c r="Q37" s="143"/>
      <c r="R37" s="143"/>
      <c r="S37" s="143"/>
    </row>
    <row r="38" spans="1:19" s="161" customFormat="1" ht="13.5" customHeight="1" thickBot="1">
      <c r="A38" s="104">
        <v>8143</v>
      </c>
      <c r="B38" s="105" t="s">
        <v>302</v>
      </c>
      <c r="C38" s="106"/>
      <c r="D38" s="59">
        <f>SUM(E38:F38)</f>
        <v>0</v>
      </c>
      <c r="E38" s="61"/>
      <c r="F38" s="62" t="s">
        <v>109</v>
      </c>
      <c r="G38" s="59"/>
      <c r="H38" s="61"/>
      <c r="I38" s="62"/>
      <c r="J38" s="59"/>
      <c r="K38" s="160"/>
      <c r="L38" s="143"/>
      <c r="M38" s="143"/>
      <c r="N38" s="143"/>
      <c r="O38" s="143"/>
      <c r="P38" s="143"/>
      <c r="Q38" s="143"/>
      <c r="R38" s="143"/>
      <c r="S38" s="143"/>
    </row>
    <row r="39" spans="1:19" s="161" customFormat="1" ht="27" customHeight="1">
      <c r="A39" s="86">
        <v>8150</v>
      </c>
      <c r="B39" s="107" t="s">
        <v>303</v>
      </c>
      <c r="C39" s="108" t="s">
        <v>180</v>
      </c>
      <c r="D39" s="60">
        <f>SUM(D41:D42)</f>
        <v>0</v>
      </c>
      <c r="E39" s="60">
        <f aca="true" t="shared" si="5" ref="E39:J39">SUM(E41:E42)</f>
        <v>0</v>
      </c>
      <c r="F39" s="60">
        <f t="shared" si="5"/>
        <v>0</v>
      </c>
      <c r="G39" s="60">
        <f t="shared" si="5"/>
        <v>0</v>
      </c>
      <c r="H39" s="60">
        <f t="shared" si="5"/>
        <v>0</v>
      </c>
      <c r="I39" s="60">
        <f t="shared" si="5"/>
        <v>0</v>
      </c>
      <c r="J39" s="60">
        <f t="shared" si="5"/>
        <v>0</v>
      </c>
      <c r="K39" s="160"/>
      <c r="L39" s="143"/>
      <c r="M39" s="143"/>
      <c r="N39" s="143"/>
      <c r="O39" s="143"/>
      <c r="P39" s="143"/>
      <c r="Q39" s="143"/>
      <c r="R39" s="143"/>
      <c r="S39" s="143"/>
    </row>
    <row r="40" spans="1:19" s="161" customFormat="1" ht="12.75" customHeight="1">
      <c r="A40" s="90"/>
      <c r="B40" s="100" t="s">
        <v>289</v>
      </c>
      <c r="C40" s="99"/>
      <c r="D40" s="53"/>
      <c r="E40" s="57"/>
      <c r="F40" s="58"/>
      <c r="G40" s="53"/>
      <c r="H40" s="57"/>
      <c r="I40" s="58"/>
      <c r="J40" s="53"/>
      <c r="K40" s="160"/>
      <c r="L40" s="143"/>
      <c r="M40" s="143"/>
      <c r="N40" s="143"/>
      <c r="O40" s="143"/>
      <c r="P40" s="143"/>
      <c r="Q40" s="143"/>
      <c r="R40" s="143"/>
      <c r="S40" s="143"/>
    </row>
    <row r="41" spans="1:19" s="161" customFormat="1" ht="13.5" customHeight="1" thickBot="1">
      <c r="A41" s="90">
        <v>8151</v>
      </c>
      <c r="B41" s="100" t="s">
        <v>297</v>
      </c>
      <c r="C41" s="99"/>
      <c r="D41" s="59">
        <f>SUM(E41:F41)</f>
        <v>0</v>
      </c>
      <c r="E41" s="57"/>
      <c r="F41" s="58" t="s">
        <v>109</v>
      </c>
      <c r="G41" s="59"/>
      <c r="H41" s="57"/>
      <c r="I41" s="58"/>
      <c r="J41" s="59"/>
      <c r="K41" s="160"/>
      <c r="L41" s="143"/>
      <c r="M41" s="143"/>
      <c r="N41" s="143"/>
      <c r="O41" s="143"/>
      <c r="P41" s="143"/>
      <c r="Q41" s="143"/>
      <c r="R41" s="143"/>
      <c r="S41" s="143"/>
    </row>
    <row r="42" spans="1:19" s="161" customFormat="1" ht="13.5" customHeight="1" thickBot="1">
      <c r="A42" s="109">
        <v>8152</v>
      </c>
      <c r="B42" s="110" t="s">
        <v>304</v>
      </c>
      <c r="C42" s="111"/>
      <c r="D42" s="59">
        <f>SUM(E42:F42)</f>
        <v>0</v>
      </c>
      <c r="E42" s="61"/>
      <c r="F42" s="62" t="s">
        <v>109</v>
      </c>
      <c r="G42" s="59"/>
      <c r="H42" s="61"/>
      <c r="I42" s="62"/>
      <c r="J42" s="59"/>
      <c r="K42" s="160"/>
      <c r="L42" s="143"/>
      <c r="M42" s="143"/>
      <c r="N42" s="143"/>
      <c r="O42" s="143"/>
      <c r="P42" s="143"/>
      <c r="Q42" s="143"/>
      <c r="R42" s="143"/>
      <c r="S42" s="143"/>
    </row>
    <row r="43" spans="1:19" s="161" customFormat="1" ht="47.25" customHeight="1" thickBot="1">
      <c r="A43" s="112">
        <v>8160</v>
      </c>
      <c r="B43" s="113" t="s">
        <v>337</v>
      </c>
      <c r="C43" s="114"/>
      <c r="D43" s="63">
        <f aca="true" t="shared" si="6" ref="D43:J43">SUM(D45,D50,D54,D66)</f>
        <v>177341.604</v>
      </c>
      <c r="E43" s="63">
        <f t="shared" si="6"/>
        <v>87961.7</v>
      </c>
      <c r="F43" s="63">
        <f t="shared" si="6"/>
        <v>89379.90400000001</v>
      </c>
      <c r="G43" s="63">
        <f t="shared" si="6"/>
        <v>0</v>
      </c>
      <c r="H43" s="63">
        <f t="shared" si="6"/>
        <v>0</v>
      </c>
      <c r="I43" s="63">
        <f t="shared" si="6"/>
        <v>0</v>
      </c>
      <c r="J43" s="63">
        <f t="shared" si="6"/>
        <v>0</v>
      </c>
      <c r="K43" s="160"/>
      <c r="L43" s="143"/>
      <c r="M43" s="143"/>
      <c r="N43" s="143"/>
      <c r="O43" s="143"/>
      <c r="P43" s="143"/>
      <c r="Q43" s="143"/>
      <c r="R43" s="143"/>
      <c r="S43" s="143"/>
    </row>
    <row r="44" spans="1:19" s="161" customFormat="1" ht="13.5" customHeight="1" thickBot="1">
      <c r="A44" s="115"/>
      <c r="B44" s="116" t="s">
        <v>285</v>
      </c>
      <c r="C44" s="117"/>
      <c r="D44" s="64"/>
      <c r="E44" s="65"/>
      <c r="F44" s="66"/>
      <c r="G44" s="64"/>
      <c r="H44" s="65"/>
      <c r="I44" s="66"/>
      <c r="J44" s="64"/>
      <c r="K44" s="160"/>
      <c r="L44" s="143"/>
      <c r="M44" s="143"/>
      <c r="N44" s="143"/>
      <c r="O44" s="143"/>
      <c r="P44" s="143"/>
      <c r="Q44" s="143"/>
      <c r="R44" s="143"/>
      <c r="S44" s="143"/>
    </row>
    <row r="45" spans="1:19" s="158" customFormat="1" ht="29.25" customHeight="1" thickBot="1">
      <c r="A45" s="112">
        <v>8161</v>
      </c>
      <c r="B45" s="118" t="s">
        <v>305</v>
      </c>
      <c r="C45" s="114"/>
      <c r="D45" s="67">
        <f>SUM(D47:D49)</f>
        <v>0</v>
      </c>
      <c r="E45" s="68" t="s">
        <v>189</v>
      </c>
      <c r="F45" s="67">
        <f>SUM(F47:F49)</f>
        <v>0</v>
      </c>
      <c r="G45" s="67">
        <f>SUM(G47:G49)</f>
        <v>0</v>
      </c>
      <c r="H45" s="67">
        <f>SUM(H47:H49)</f>
        <v>0</v>
      </c>
      <c r="I45" s="67">
        <f>SUM(I47:I49)</f>
        <v>0</v>
      </c>
      <c r="J45" s="67">
        <f>SUM(J47:J49)</f>
        <v>0</v>
      </c>
      <c r="K45" s="160"/>
      <c r="L45" s="143"/>
      <c r="M45" s="143"/>
      <c r="N45" s="143"/>
      <c r="O45" s="143"/>
      <c r="P45" s="143"/>
      <c r="Q45" s="143"/>
      <c r="R45" s="143"/>
      <c r="S45" s="143"/>
    </row>
    <row r="46" spans="1:19" s="158" customFormat="1" ht="12.75" customHeight="1">
      <c r="A46" s="88"/>
      <c r="B46" s="119" t="s">
        <v>289</v>
      </c>
      <c r="C46" s="120"/>
      <c r="D46" s="49"/>
      <c r="E46" s="69"/>
      <c r="F46" s="51"/>
      <c r="G46" s="49"/>
      <c r="H46" s="69"/>
      <c r="I46" s="51"/>
      <c r="J46" s="49"/>
      <c r="K46" s="160"/>
      <c r="L46" s="143"/>
      <c r="M46" s="143"/>
      <c r="N46" s="143"/>
      <c r="O46" s="143"/>
      <c r="P46" s="143"/>
      <c r="Q46" s="143"/>
      <c r="R46" s="143"/>
      <c r="S46" s="143"/>
    </row>
    <row r="47" spans="1:19" ht="42.75" customHeight="1" thickBot="1">
      <c r="A47" s="90">
        <v>8162</v>
      </c>
      <c r="B47" s="100" t="s">
        <v>306</v>
      </c>
      <c r="C47" s="99" t="s">
        <v>181</v>
      </c>
      <c r="D47" s="59"/>
      <c r="E47" s="57" t="s">
        <v>189</v>
      </c>
      <c r="F47" s="58"/>
      <c r="G47" s="59"/>
      <c r="H47" s="57"/>
      <c r="I47" s="58"/>
      <c r="J47" s="59"/>
      <c r="K47" s="160"/>
      <c r="L47" s="143"/>
      <c r="M47" s="143"/>
      <c r="N47" s="143"/>
      <c r="O47" s="143"/>
      <c r="P47" s="143"/>
      <c r="Q47" s="143"/>
      <c r="R47" s="143"/>
      <c r="S47" s="143"/>
    </row>
    <row r="48" spans="1:19" s="158" customFormat="1" ht="70.5" customHeight="1" thickBot="1">
      <c r="A48" s="121">
        <v>8163</v>
      </c>
      <c r="B48" s="100" t="s">
        <v>307</v>
      </c>
      <c r="C48" s="99" t="s">
        <v>181</v>
      </c>
      <c r="D48" s="59">
        <f>SUM(E48:F48)</f>
        <v>0</v>
      </c>
      <c r="E48" s="68" t="s">
        <v>189</v>
      </c>
      <c r="F48" s="70"/>
      <c r="G48" s="59"/>
      <c r="H48" s="68"/>
      <c r="I48" s="70"/>
      <c r="J48" s="59"/>
      <c r="K48" s="160"/>
      <c r="L48" s="143"/>
      <c r="M48" s="143"/>
      <c r="N48" s="143"/>
      <c r="O48" s="143"/>
      <c r="P48" s="143"/>
      <c r="Q48" s="143"/>
      <c r="R48" s="143"/>
      <c r="S48" s="143"/>
    </row>
    <row r="49" spans="1:19" ht="14.25" customHeight="1" thickBot="1">
      <c r="A49" s="109">
        <v>8164</v>
      </c>
      <c r="B49" s="110" t="s">
        <v>308</v>
      </c>
      <c r="C49" s="111" t="s">
        <v>182</v>
      </c>
      <c r="D49" s="59">
        <f>SUM(E49:F49)</f>
        <v>0</v>
      </c>
      <c r="E49" s="61" t="s">
        <v>189</v>
      </c>
      <c r="F49" s="62"/>
      <c r="G49" s="59"/>
      <c r="H49" s="61"/>
      <c r="I49" s="62"/>
      <c r="J49" s="59"/>
      <c r="K49" s="160"/>
      <c r="L49" s="143"/>
      <c r="M49" s="143"/>
      <c r="N49" s="143"/>
      <c r="O49" s="143"/>
      <c r="P49" s="143"/>
      <c r="Q49" s="143"/>
      <c r="R49" s="143"/>
      <c r="S49" s="143"/>
    </row>
    <row r="50" spans="1:19" s="158" customFormat="1" ht="13.5" customHeight="1" thickBot="1">
      <c r="A50" s="112">
        <v>8170</v>
      </c>
      <c r="B50" s="118" t="s">
        <v>309</v>
      </c>
      <c r="C50" s="114"/>
      <c r="D50" s="71">
        <f>SUM(D52:D53)</f>
        <v>0</v>
      </c>
      <c r="E50" s="71">
        <f aca="true" t="shared" si="7" ref="E50:J50">SUM(E52:E53)</f>
        <v>0</v>
      </c>
      <c r="F50" s="71">
        <f t="shared" si="7"/>
        <v>0</v>
      </c>
      <c r="G50" s="71">
        <f t="shared" si="7"/>
        <v>0</v>
      </c>
      <c r="H50" s="71">
        <f t="shared" si="7"/>
        <v>0</v>
      </c>
      <c r="I50" s="71">
        <f t="shared" si="7"/>
        <v>0</v>
      </c>
      <c r="J50" s="71">
        <f t="shared" si="7"/>
        <v>0</v>
      </c>
      <c r="K50" s="160"/>
      <c r="L50" s="143"/>
      <c r="M50" s="143"/>
      <c r="N50" s="143"/>
      <c r="O50" s="143"/>
      <c r="P50" s="143"/>
      <c r="Q50" s="143"/>
      <c r="R50" s="143"/>
      <c r="S50" s="143"/>
    </row>
    <row r="51" spans="1:19" s="158" customFormat="1" ht="12.75" customHeight="1">
      <c r="A51" s="88"/>
      <c r="B51" s="119" t="s">
        <v>289</v>
      </c>
      <c r="C51" s="120"/>
      <c r="D51" s="72"/>
      <c r="E51" s="69"/>
      <c r="F51" s="73"/>
      <c r="G51" s="72"/>
      <c r="H51" s="69"/>
      <c r="I51" s="73"/>
      <c r="J51" s="72"/>
      <c r="K51" s="160"/>
      <c r="L51" s="143"/>
      <c r="M51" s="143"/>
      <c r="N51" s="143"/>
      <c r="O51" s="143"/>
      <c r="P51" s="143"/>
      <c r="Q51" s="143"/>
      <c r="R51" s="143"/>
      <c r="S51" s="143"/>
    </row>
    <row r="52" spans="1:19" ht="31.5" customHeight="1" thickBot="1">
      <c r="A52" s="90">
        <v>8171</v>
      </c>
      <c r="B52" s="100" t="s">
        <v>310</v>
      </c>
      <c r="C52" s="99" t="s">
        <v>183</v>
      </c>
      <c r="D52" s="59">
        <f>SUM(E52:F52)</f>
        <v>0</v>
      </c>
      <c r="E52" s="55"/>
      <c r="F52" s="58"/>
      <c r="G52" s="59"/>
      <c r="H52" s="55"/>
      <c r="I52" s="58"/>
      <c r="J52" s="59"/>
      <c r="K52" s="160"/>
      <c r="L52" s="162"/>
      <c r="M52" s="162"/>
      <c r="N52" s="162"/>
      <c r="O52" s="162"/>
      <c r="P52" s="143"/>
      <c r="Q52" s="143"/>
      <c r="R52" s="143"/>
      <c r="S52" s="143"/>
    </row>
    <row r="53" spans="1:15" ht="21" customHeight="1" thickBot="1">
      <c r="A53" s="90">
        <v>8172</v>
      </c>
      <c r="B53" s="98" t="s">
        <v>311</v>
      </c>
      <c r="C53" s="99" t="s">
        <v>184</v>
      </c>
      <c r="D53" s="59">
        <f>SUM(E53:F53)</f>
        <v>0</v>
      </c>
      <c r="E53" s="74"/>
      <c r="F53" s="75"/>
      <c r="G53" s="59"/>
      <c r="H53" s="74"/>
      <c r="I53" s="75"/>
      <c r="J53" s="59"/>
      <c r="K53" s="160"/>
      <c r="L53" s="162"/>
      <c r="M53" s="162"/>
      <c r="N53" s="162"/>
      <c r="O53" s="162"/>
    </row>
    <row r="54" spans="1:15" s="158" customFormat="1" ht="29.25" customHeight="1" thickBot="1">
      <c r="A54" s="122">
        <v>8190</v>
      </c>
      <c r="B54" s="123" t="s">
        <v>312</v>
      </c>
      <c r="C54" s="124"/>
      <c r="D54" s="76">
        <f>SUM(E54:F54)</f>
        <v>177341.604</v>
      </c>
      <c r="E54" s="67">
        <f>SUM(E56+E60-E59)</f>
        <v>87961.7</v>
      </c>
      <c r="F54" s="67">
        <f>SUM(F60)</f>
        <v>89379.90400000001</v>
      </c>
      <c r="G54" s="67">
        <f>SUM(G56+G60-G59)</f>
        <v>0</v>
      </c>
      <c r="H54" s="67">
        <f>SUM(H56+H60-H59)</f>
        <v>0</v>
      </c>
      <c r="I54" s="67">
        <f>SUM(I56+I60-I59)</f>
        <v>0</v>
      </c>
      <c r="J54" s="67">
        <f>SUM(J56+J60-J59)</f>
        <v>0</v>
      </c>
      <c r="K54" s="160"/>
      <c r="L54" s="162"/>
      <c r="M54" s="162"/>
      <c r="N54" s="162"/>
      <c r="O54" s="162"/>
    </row>
    <row r="55" spans="1:15" s="158" customFormat="1" ht="12.75" customHeight="1">
      <c r="A55" s="125"/>
      <c r="B55" s="97" t="s">
        <v>313</v>
      </c>
      <c r="C55" s="126"/>
      <c r="D55" s="78"/>
      <c r="E55" s="79"/>
      <c r="F55" s="80"/>
      <c r="G55" s="78"/>
      <c r="H55" s="79"/>
      <c r="I55" s="80"/>
      <c r="J55" s="78"/>
      <c r="K55" s="160"/>
      <c r="L55" s="162"/>
      <c r="M55" s="162"/>
      <c r="N55" s="162"/>
      <c r="O55" s="162"/>
    </row>
    <row r="56" spans="1:15" ht="31.5" customHeight="1">
      <c r="A56" s="127">
        <v>8191</v>
      </c>
      <c r="B56" s="119" t="s">
        <v>314</v>
      </c>
      <c r="C56" s="128">
        <v>9320</v>
      </c>
      <c r="D56" s="183">
        <f>SUM(E56:F56)</f>
        <v>154378.717</v>
      </c>
      <c r="E56" s="182">
        <v>154378.717</v>
      </c>
      <c r="F56" s="83" t="s">
        <v>109</v>
      </c>
      <c r="G56" s="82"/>
      <c r="H56" s="82"/>
      <c r="I56" s="82"/>
      <c r="J56" s="82"/>
      <c r="K56" s="160"/>
      <c r="L56" s="162"/>
      <c r="M56" s="162"/>
      <c r="N56" s="162"/>
      <c r="O56" s="162"/>
    </row>
    <row r="57" spans="1:15" ht="12.75" customHeight="1">
      <c r="A57" s="129"/>
      <c r="B57" s="97" t="s">
        <v>315</v>
      </c>
      <c r="C57" s="52"/>
      <c r="D57" s="53"/>
      <c r="E57" s="55"/>
      <c r="F57" s="58"/>
      <c r="G57" s="53"/>
      <c r="H57" s="53"/>
      <c r="I57" s="58"/>
      <c r="J57" s="53"/>
      <c r="K57" s="160"/>
      <c r="L57" s="162"/>
      <c r="M57" s="162"/>
      <c r="N57" s="162"/>
      <c r="O57" s="162"/>
    </row>
    <row r="58" spans="1:15" ht="56.25" customHeight="1">
      <c r="A58" s="129">
        <v>8192</v>
      </c>
      <c r="B58" s="100" t="s">
        <v>316</v>
      </c>
      <c r="C58" s="52"/>
      <c r="D58" s="81">
        <f>SUM(E58:F58)</f>
        <v>87961.7</v>
      </c>
      <c r="E58" s="55">
        <v>87961.7</v>
      </c>
      <c r="F58" s="56" t="s">
        <v>189</v>
      </c>
      <c r="G58" s="55"/>
      <c r="H58" s="55"/>
      <c r="I58" s="55"/>
      <c r="J58" s="55"/>
      <c r="K58" s="160"/>
      <c r="L58" s="162"/>
      <c r="M58" s="162"/>
      <c r="N58" s="162"/>
      <c r="O58" s="162"/>
    </row>
    <row r="59" spans="1:15" ht="27.75" customHeight="1" thickBot="1">
      <c r="A59" s="129">
        <v>8193</v>
      </c>
      <c r="B59" s="100" t="s">
        <v>317</v>
      </c>
      <c r="C59" s="52"/>
      <c r="D59" s="181">
        <f>D56-D58</f>
        <v>66417.017</v>
      </c>
      <c r="E59" s="181">
        <f>E56-E58</f>
        <v>66417.017</v>
      </c>
      <c r="F59" s="56" t="s">
        <v>109</v>
      </c>
      <c r="G59" s="53">
        <f>G56-G58</f>
        <v>0</v>
      </c>
      <c r="H59" s="53">
        <f>H56-H58</f>
        <v>0</v>
      </c>
      <c r="I59" s="53">
        <f>I56-I58</f>
        <v>0</v>
      </c>
      <c r="J59" s="53">
        <f>J56-J58</f>
        <v>0</v>
      </c>
      <c r="K59" s="160"/>
      <c r="L59" s="162"/>
      <c r="M59" s="162"/>
      <c r="N59" s="162"/>
      <c r="O59" s="162"/>
    </row>
    <row r="60" spans="1:15" ht="28.5" customHeight="1" thickBot="1">
      <c r="A60" s="129">
        <v>8194</v>
      </c>
      <c r="B60" s="130" t="s">
        <v>318</v>
      </c>
      <c r="C60" s="131">
        <v>9330</v>
      </c>
      <c r="D60" s="67">
        <f>D62+D63</f>
        <v>89379.90400000001</v>
      </c>
      <c r="E60" s="67">
        <f aca="true" t="shared" si="8" ref="E60:J60">SUM(E62,E63)</f>
        <v>0</v>
      </c>
      <c r="F60" s="67">
        <f>F62+F63</f>
        <v>89379.90400000001</v>
      </c>
      <c r="G60" s="67">
        <f t="shared" si="8"/>
        <v>0</v>
      </c>
      <c r="H60" s="67">
        <f t="shared" si="8"/>
        <v>0</v>
      </c>
      <c r="I60" s="67">
        <f t="shared" si="8"/>
        <v>0</v>
      </c>
      <c r="J60" s="67">
        <f t="shared" si="8"/>
        <v>0</v>
      </c>
      <c r="K60" s="160"/>
      <c r="L60" s="162"/>
      <c r="M60" s="162"/>
      <c r="N60" s="162"/>
      <c r="O60" s="162"/>
    </row>
    <row r="61" spans="1:15" ht="12.75" customHeight="1">
      <c r="A61" s="129"/>
      <c r="B61" s="97" t="s">
        <v>315</v>
      </c>
      <c r="C61" s="131"/>
      <c r="D61" s="53"/>
      <c r="E61" s="57"/>
      <c r="F61" s="58"/>
      <c r="G61" s="53"/>
      <c r="H61" s="57"/>
      <c r="I61" s="58"/>
      <c r="J61" s="53"/>
      <c r="K61" s="160"/>
      <c r="L61" s="162"/>
      <c r="M61" s="162"/>
      <c r="N61" s="162"/>
      <c r="O61" s="162"/>
    </row>
    <row r="62" spans="1:15" ht="45" customHeight="1" thickBot="1">
      <c r="A62" s="129">
        <v>8195</v>
      </c>
      <c r="B62" s="100" t="s">
        <v>319</v>
      </c>
      <c r="C62" s="131"/>
      <c r="D62" s="180">
        <f>F62</f>
        <v>22962.887</v>
      </c>
      <c r="E62" s="57" t="s">
        <v>189</v>
      </c>
      <c r="F62" s="184">
        <v>22962.887</v>
      </c>
      <c r="G62" s="58"/>
      <c r="H62" s="58"/>
      <c r="I62" s="58"/>
      <c r="J62" s="58"/>
      <c r="K62" s="160"/>
      <c r="L62" s="162"/>
      <c r="M62" s="162"/>
      <c r="N62" s="162"/>
      <c r="O62" s="162"/>
    </row>
    <row r="63" spans="1:15" ht="44.25" customHeight="1" thickBot="1">
      <c r="A63" s="132">
        <v>8196</v>
      </c>
      <c r="B63" s="100" t="s">
        <v>320</v>
      </c>
      <c r="C63" s="131"/>
      <c r="D63" s="180">
        <f>SUM(D59)</f>
        <v>66417.017</v>
      </c>
      <c r="E63" s="57" t="s">
        <v>189</v>
      </c>
      <c r="F63" s="182">
        <v>66417.017</v>
      </c>
      <c r="G63" s="82"/>
      <c r="H63" s="82"/>
      <c r="I63" s="82"/>
      <c r="J63" s="82"/>
      <c r="K63" s="160"/>
      <c r="L63" s="162"/>
      <c r="M63" s="162"/>
      <c r="N63" s="162"/>
      <c r="O63" s="162"/>
    </row>
    <row r="64" spans="1:15" ht="36" customHeight="1" thickBot="1">
      <c r="A64" s="129">
        <v>8197</v>
      </c>
      <c r="B64" s="133" t="s">
        <v>321</v>
      </c>
      <c r="C64" s="134"/>
      <c r="D64" s="59" t="s">
        <v>109</v>
      </c>
      <c r="E64" s="84" t="s">
        <v>189</v>
      </c>
      <c r="F64" s="85" t="s">
        <v>109</v>
      </c>
      <c r="G64" s="59"/>
      <c r="H64" s="84"/>
      <c r="I64" s="85"/>
      <c r="J64" s="59"/>
      <c r="K64" s="160"/>
      <c r="L64" s="162"/>
      <c r="M64" s="162"/>
      <c r="N64" s="162"/>
      <c r="O64" s="162"/>
    </row>
    <row r="65" spans="1:15" ht="51" customHeight="1" thickBot="1">
      <c r="A65" s="129">
        <v>8198</v>
      </c>
      <c r="B65" s="135" t="s">
        <v>322</v>
      </c>
      <c r="C65" s="136"/>
      <c r="D65" s="59">
        <f>SUM(E65:F65)</f>
        <v>0</v>
      </c>
      <c r="E65" s="57" t="s">
        <v>109</v>
      </c>
      <c r="F65" s="58">
        <v>0</v>
      </c>
      <c r="G65" s="58">
        <v>0</v>
      </c>
      <c r="H65" s="58">
        <v>0</v>
      </c>
      <c r="I65" s="58">
        <v>0</v>
      </c>
      <c r="J65" s="58">
        <v>0</v>
      </c>
      <c r="K65" s="160"/>
      <c r="L65" s="162"/>
      <c r="M65" s="162"/>
      <c r="N65" s="162"/>
      <c r="O65" s="162"/>
    </row>
    <row r="66" spans="1:15" ht="60.75" customHeight="1">
      <c r="A66" s="129">
        <v>8199</v>
      </c>
      <c r="B66" s="137" t="s">
        <v>323</v>
      </c>
      <c r="C66" s="136"/>
      <c r="D66" s="54">
        <f>SUM(E66:F66)</f>
        <v>0</v>
      </c>
      <c r="E66" s="57"/>
      <c r="F66" s="58"/>
      <c r="G66" s="54"/>
      <c r="H66" s="57"/>
      <c r="I66" s="58"/>
      <c r="J66" s="54"/>
      <c r="K66" s="160"/>
      <c r="L66" s="162"/>
      <c r="M66" s="162"/>
      <c r="N66" s="162"/>
      <c r="O66" s="162"/>
    </row>
    <row r="67" spans="1:15" ht="30" customHeight="1">
      <c r="A67" s="129" t="s">
        <v>161</v>
      </c>
      <c r="B67" s="138" t="s">
        <v>324</v>
      </c>
      <c r="C67" s="136"/>
      <c r="D67" s="54">
        <f>SUM(E67:F67)</f>
        <v>0</v>
      </c>
      <c r="E67" s="84"/>
      <c r="F67" s="58"/>
      <c r="G67" s="54"/>
      <c r="H67" s="84"/>
      <c r="I67" s="58"/>
      <c r="J67" s="54"/>
      <c r="K67" s="160"/>
      <c r="L67" s="162"/>
      <c r="M67" s="162"/>
      <c r="N67" s="162"/>
      <c r="O67" s="162"/>
    </row>
    <row r="68" spans="1:15" ht="30" customHeight="1">
      <c r="A68" s="93">
        <v>8200</v>
      </c>
      <c r="B68" s="91" t="s">
        <v>325</v>
      </c>
      <c r="C68" s="52"/>
      <c r="D68" s="53">
        <f>SUM(D70)</f>
        <v>0</v>
      </c>
      <c r="E68" s="53">
        <f aca="true" t="shared" si="9" ref="E68:J68">SUM(E70)</f>
        <v>0</v>
      </c>
      <c r="F68" s="53">
        <f t="shared" si="9"/>
        <v>0</v>
      </c>
      <c r="G68" s="53">
        <f t="shared" si="9"/>
        <v>0</v>
      </c>
      <c r="H68" s="53">
        <f t="shared" si="9"/>
        <v>0</v>
      </c>
      <c r="I68" s="53">
        <f t="shared" si="9"/>
        <v>0</v>
      </c>
      <c r="J68" s="53">
        <f t="shared" si="9"/>
        <v>0</v>
      </c>
      <c r="K68" s="160"/>
      <c r="L68" s="162"/>
      <c r="M68" s="162"/>
      <c r="N68" s="162"/>
      <c r="O68" s="162"/>
    </row>
    <row r="69" spans="1:15" ht="12.75" customHeight="1">
      <c r="A69" s="93"/>
      <c r="B69" s="92" t="s">
        <v>285</v>
      </c>
      <c r="C69" s="52"/>
      <c r="D69" s="53"/>
      <c r="E69" s="55"/>
      <c r="F69" s="58"/>
      <c r="G69" s="53"/>
      <c r="H69" s="55"/>
      <c r="I69" s="58"/>
      <c r="J69" s="53"/>
      <c r="K69" s="160"/>
      <c r="L69" s="162"/>
      <c r="M69" s="162"/>
      <c r="N69" s="162"/>
      <c r="O69" s="162"/>
    </row>
    <row r="70" spans="1:15" ht="28.5" customHeight="1">
      <c r="A70" s="93">
        <v>8210</v>
      </c>
      <c r="B70" s="139" t="s">
        <v>326</v>
      </c>
      <c r="C70" s="52"/>
      <c r="D70" s="53">
        <f>SUM(D72,D76)</f>
        <v>0</v>
      </c>
      <c r="E70" s="53">
        <f aca="true" t="shared" si="10" ref="E70:J70">SUM(E72,E76)</f>
        <v>0</v>
      </c>
      <c r="F70" s="53">
        <f t="shared" si="10"/>
        <v>0</v>
      </c>
      <c r="G70" s="53">
        <f t="shared" si="10"/>
        <v>0</v>
      </c>
      <c r="H70" s="53">
        <f t="shared" si="10"/>
        <v>0</v>
      </c>
      <c r="I70" s="53">
        <f t="shared" si="10"/>
        <v>0</v>
      </c>
      <c r="J70" s="53">
        <f t="shared" si="10"/>
        <v>0</v>
      </c>
      <c r="K70" s="160"/>
      <c r="L70" s="162"/>
      <c r="M70" s="162"/>
      <c r="N70" s="162"/>
      <c r="O70" s="162"/>
    </row>
    <row r="71" spans="1:15" ht="12.75" customHeight="1">
      <c r="A71" s="90"/>
      <c r="B71" s="100" t="s">
        <v>285</v>
      </c>
      <c r="C71" s="52"/>
      <c r="D71" s="53"/>
      <c r="E71" s="57"/>
      <c r="F71" s="58"/>
      <c r="G71" s="53"/>
      <c r="H71" s="57"/>
      <c r="I71" s="58"/>
      <c r="J71" s="53"/>
      <c r="K71" s="160"/>
      <c r="L71" s="162"/>
      <c r="M71" s="162"/>
      <c r="N71" s="162"/>
      <c r="O71" s="162"/>
    </row>
    <row r="72" spans="1:15" ht="31.5" customHeight="1">
      <c r="A72" s="93">
        <v>8211</v>
      </c>
      <c r="B72" s="96" t="s">
        <v>327</v>
      </c>
      <c r="C72" s="52"/>
      <c r="D72" s="53">
        <f>SUM(D74:D75)</f>
        <v>0</v>
      </c>
      <c r="E72" s="57" t="s">
        <v>189</v>
      </c>
      <c r="F72" s="53">
        <f>SUM(F74:F75)</f>
        <v>0</v>
      </c>
      <c r="G72" s="53"/>
      <c r="H72" s="57"/>
      <c r="I72" s="53"/>
      <c r="J72" s="53"/>
      <c r="K72" s="160"/>
      <c r="L72" s="162"/>
      <c r="M72" s="162"/>
      <c r="N72" s="162"/>
      <c r="O72" s="162"/>
    </row>
    <row r="73" spans="1:15" ht="12.75" customHeight="1">
      <c r="A73" s="93"/>
      <c r="B73" s="97" t="s">
        <v>315</v>
      </c>
      <c r="C73" s="52"/>
      <c r="D73" s="53"/>
      <c r="E73" s="57"/>
      <c r="F73" s="58"/>
      <c r="G73" s="53"/>
      <c r="H73" s="57"/>
      <c r="I73" s="58"/>
      <c r="J73" s="53"/>
      <c r="K73" s="160"/>
      <c r="L73" s="162"/>
      <c r="M73" s="162"/>
      <c r="N73" s="162"/>
      <c r="O73" s="162"/>
    </row>
    <row r="74" spans="1:15" ht="13.5" customHeight="1" thickBot="1">
      <c r="A74" s="93">
        <v>8212</v>
      </c>
      <c r="B74" s="98" t="s">
        <v>290</v>
      </c>
      <c r="C74" s="99" t="s">
        <v>172</v>
      </c>
      <c r="D74" s="59">
        <f>SUM(E74:F74)</f>
        <v>0</v>
      </c>
      <c r="E74" s="57" t="s">
        <v>189</v>
      </c>
      <c r="F74" s="58"/>
      <c r="G74" s="59"/>
      <c r="H74" s="57"/>
      <c r="I74" s="58"/>
      <c r="J74" s="59"/>
      <c r="K74" s="160"/>
      <c r="L74" s="162"/>
      <c r="M74" s="162"/>
      <c r="N74" s="162"/>
      <c r="O74" s="162"/>
    </row>
    <row r="75" spans="1:15" ht="13.5" customHeight="1" thickBot="1">
      <c r="A75" s="93">
        <v>8213</v>
      </c>
      <c r="B75" s="98" t="s">
        <v>291</v>
      </c>
      <c r="C75" s="99" t="s">
        <v>173</v>
      </c>
      <c r="D75" s="59">
        <f>SUM(E75:F75)</f>
        <v>0</v>
      </c>
      <c r="E75" s="57" t="s">
        <v>189</v>
      </c>
      <c r="F75" s="58"/>
      <c r="G75" s="59"/>
      <c r="H75" s="57"/>
      <c r="I75" s="58"/>
      <c r="J75" s="59"/>
      <c r="K75" s="160"/>
      <c r="L75" s="162"/>
      <c r="M75" s="162"/>
      <c r="N75" s="162"/>
      <c r="O75" s="162"/>
    </row>
    <row r="76" spans="1:15" ht="30.75" customHeight="1">
      <c r="A76" s="93">
        <v>8220</v>
      </c>
      <c r="B76" s="96" t="s">
        <v>328</v>
      </c>
      <c r="C76" s="52"/>
      <c r="D76" s="53">
        <f>SUM(D78,D82)</f>
        <v>0</v>
      </c>
      <c r="E76" s="53">
        <f aca="true" t="shared" si="11" ref="E76:J76">SUM(E78,E82)</f>
        <v>0</v>
      </c>
      <c r="F76" s="53">
        <f t="shared" si="11"/>
        <v>0</v>
      </c>
      <c r="G76" s="53">
        <f t="shared" si="11"/>
        <v>0</v>
      </c>
      <c r="H76" s="53">
        <f t="shared" si="11"/>
        <v>0</v>
      </c>
      <c r="I76" s="53">
        <f t="shared" si="11"/>
        <v>0</v>
      </c>
      <c r="J76" s="53">
        <f t="shared" si="11"/>
        <v>0</v>
      </c>
      <c r="K76" s="160"/>
      <c r="L76" s="162"/>
      <c r="M76" s="162"/>
      <c r="N76" s="162"/>
      <c r="O76" s="162"/>
    </row>
    <row r="77" spans="1:14" ht="12.75" customHeight="1">
      <c r="A77" s="93"/>
      <c r="B77" s="97" t="s">
        <v>285</v>
      </c>
      <c r="C77" s="52"/>
      <c r="D77" s="53"/>
      <c r="E77" s="55"/>
      <c r="F77" s="58"/>
      <c r="G77" s="53"/>
      <c r="H77" s="55"/>
      <c r="I77" s="58"/>
      <c r="J77" s="53"/>
      <c r="K77" s="160"/>
      <c r="L77" s="162"/>
      <c r="M77" s="162"/>
      <c r="N77" s="143"/>
    </row>
    <row r="78" spans="1:14" ht="12.75" customHeight="1">
      <c r="A78" s="93">
        <v>8221</v>
      </c>
      <c r="B78" s="96" t="s">
        <v>329</v>
      </c>
      <c r="C78" s="52"/>
      <c r="D78" s="53">
        <f>SUM(D80:D81)</f>
        <v>0</v>
      </c>
      <c r="E78" s="57" t="s">
        <v>189</v>
      </c>
      <c r="F78" s="53">
        <f>SUM(F80:F81)</f>
        <v>0</v>
      </c>
      <c r="G78" s="53">
        <f>SUM(G80:G81)</f>
        <v>0</v>
      </c>
      <c r="H78" s="53">
        <f>SUM(H80:H81)</f>
        <v>0</v>
      </c>
      <c r="I78" s="53">
        <f>SUM(I80:I81)</f>
        <v>0</v>
      </c>
      <c r="J78" s="53">
        <f>SUM(J80:J81)</f>
        <v>0</v>
      </c>
      <c r="K78" s="160"/>
      <c r="L78" s="162"/>
      <c r="M78" s="162"/>
      <c r="N78" s="143"/>
    </row>
    <row r="79" spans="1:14" ht="12.75" customHeight="1">
      <c r="A79" s="93"/>
      <c r="B79" s="97" t="s">
        <v>289</v>
      </c>
      <c r="C79" s="52"/>
      <c r="D79" s="53"/>
      <c r="E79" s="57"/>
      <c r="F79" s="58"/>
      <c r="G79" s="53"/>
      <c r="H79" s="57"/>
      <c r="I79" s="58"/>
      <c r="J79" s="53"/>
      <c r="K79" s="160"/>
      <c r="L79" s="162"/>
      <c r="M79" s="162"/>
      <c r="N79" s="143"/>
    </row>
    <row r="80" spans="1:14" ht="13.5" customHeight="1" thickBot="1">
      <c r="A80" s="90">
        <v>8222</v>
      </c>
      <c r="B80" s="100" t="s">
        <v>330</v>
      </c>
      <c r="C80" s="99" t="s">
        <v>174</v>
      </c>
      <c r="D80" s="59">
        <f>SUM(E80:F80)</f>
        <v>0</v>
      </c>
      <c r="E80" s="57" t="s">
        <v>189</v>
      </c>
      <c r="F80" s="58"/>
      <c r="G80" s="59"/>
      <c r="H80" s="57"/>
      <c r="I80" s="58"/>
      <c r="J80" s="59"/>
      <c r="K80" s="160"/>
      <c r="L80" s="162"/>
      <c r="M80" s="162"/>
      <c r="N80" s="143"/>
    </row>
    <row r="81" spans="1:14" ht="13.5" customHeight="1" thickBot="1">
      <c r="A81" s="90">
        <v>8230</v>
      </c>
      <c r="B81" s="100" t="s">
        <v>331</v>
      </c>
      <c r="C81" s="99" t="s">
        <v>175</v>
      </c>
      <c r="D81" s="59">
        <f>SUM(E81:F81)</f>
        <v>0</v>
      </c>
      <c r="E81" s="57" t="s">
        <v>189</v>
      </c>
      <c r="F81" s="58"/>
      <c r="G81" s="59"/>
      <c r="H81" s="57"/>
      <c r="I81" s="58"/>
      <c r="J81" s="59"/>
      <c r="K81" s="160"/>
      <c r="L81" s="162"/>
      <c r="M81" s="162"/>
      <c r="N81" s="143"/>
    </row>
    <row r="82" spans="1:14" ht="12.75" customHeight="1">
      <c r="A82" s="90">
        <v>8240</v>
      </c>
      <c r="B82" s="96" t="s">
        <v>332</v>
      </c>
      <c r="C82" s="52"/>
      <c r="D82" s="53">
        <f>SUM(D84:D85)</f>
        <v>0</v>
      </c>
      <c r="E82" s="53">
        <f aca="true" t="shared" si="12" ref="E82:J82">SUM(E84:E85)</f>
        <v>0</v>
      </c>
      <c r="F82" s="53">
        <f t="shared" si="12"/>
        <v>0</v>
      </c>
      <c r="G82" s="53">
        <f t="shared" si="12"/>
        <v>0</v>
      </c>
      <c r="H82" s="53">
        <f t="shared" si="12"/>
        <v>0</v>
      </c>
      <c r="I82" s="53">
        <f t="shared" si="12"/>
        <v>0</v>
      </c>
      <c r="J82" s="53">
        <f t="shared" si="12"/>
        <v>0</v>
      </c>
      <c r="K82" s="160"/>
      <c r="L82" s="162"/>
      <c r="M82" s="162"/>
      <c r="N82" s="143"/>
    </row>
    <row r="83" spans="1:14" ht="12.75" customHeight="1">
      <c r="A83" s="93"/>
      <c r="B83" s="97" t="s">
        <v>289</v>
      </c>
      <c r="C83" s="52"/>
      <c r="D83" s="53"/>
      <c r="E83" s="55"/>
      <c r="F83" s="58"/>
      <c r="G83" s="53"/>
      <c r="H83" s="55"/>
      <c r="I83" s="58"/>
      <c r="J83" s="53"/>
      <c r="K83" s="160"/>
      <c r="L83" s="162"/>
      <c r="M83" s="162"/>
      <c r="N83" s="143"/>
    </row>
    <row r="84" spans="1:14" ht="13.5" customHeight="1" thickBot="1">
      <c r="A84" s="90">
        <v>8241</v>
      </c>
      <c r="B84" s="100" t="s">
        <v>333</v>
      </c>
      <c r="C84" s="99" t="s">
        <v>174</v>
      </c>
      <c r="D84" s="59">
        <f>SUM(E84:F84)</f>
        <v>0</v>
      </c>
      <c r="E84" s="55"/>
      <c r="F84" s="58" t="s">
        <v>109</v>
      </c>
      <c r="G84" s="59"/>
      <c r="H84" s="55"/>
      <c r="I84" s="58"/>
      <c r="J84" s="59"/>
      <c r="K84" s="160"/>
      <c r="L84" s="162"/>
      <c r="M84" s="162"/>
      <c r="N84" s="143"/>
    </row>
    <row r="85" spans="1:14" ht="21.75" customHeight="1" thickBot="1">
      <c r="A85" s="104">
        <v>8250</v>
      </c>
      <c r="B85" s="105" t="s">
        <v>334</v>
      </c>
      <c r="C85" s="140" t="s">
        <v>175</v>
      </c>
      <c r="D85" s="59">
        <f>SUM(E85:F85)</f>
        <v>0</v>
      </c>
      <c r="E85" s="74"/>
      <c r="F85" s="75" t="s">
        <v>109</v>
      </c>
      <c r="G85" s="59"/>
      <c r="H85" s="74"/>
      <c r="I85" s="75"/>
      <c r="J85" s="59"/>
      <c r="K85" s="160"/>
      <c r="L85" s="162"/>
      <c r="M85" s="162"/>
      <c r="N85" s="143"/>
    </row>
    <row r="86" spans="1:12" ht="13.5">
      <c r="A86" s="163"/>
      <c r="B86" s="163"/>
      <c r="C86" s="164"/>
      <c r="D86" s="163"/>
      <c r="E86" s="163"/>
      <c r="F86" s="163"/>
      <c r="G86" s="163"/>
      <c r="H86" s="163"/>
      <c r="I86" s="163"/>
      <c r="J86" s="163"/>
      <c r="K86" s="163"/>
      <c r="L86" s="163"/>
    </row>
    <row r="87" spans="1:12" s="147" customFormat="1" ht="41.25" customHeight="1">
      <c r="A87" s="225" t="s">
        <v>341</v>
      </c>
      <c r="B87" s="225"/>
      <c r="C87" s="225"/>
      <c r="D87" s="225"/>
      <c r="E87" s="225"/>
      <c r="F87" s="225"/>
      <c r="G87" s="225"/>
      <c r="H87" s="225"/>
      <c r="I87" s="225"/>
      <c r="J87" s="225"/>
      <c r="K87" s="225"/>
      <c r="L87" s="144"/>
    </row>
    <row r="88" spans="1:12" s="147" customFormat="1" ht="31.5" customHeight="1">
      <c r="A88" s="225" t="s">
        <v>338</v>
      </c>
      <c r="B88" s="225"/>
      <c r="C88" s="225"/>
      <c r="D88" s="225"/>
      <c r="E88" s="225"/>
      <c r="F88" s="225"/>
      <c r="G88" s="225"/>
      <c r="H88" s="225"/>
      <c r="I88" s="225"/>
      <c r="J88" s="225"/>
      <c r="K88" s="225"/>
      <c r="L88" s="144"/>
    </row>
    <row r="89" spans="1:12" s="147" customFormat="1" ht="33" customHeight="1">
      <c r="A89" s="225" t="s">
        <v>339</v>
      </c>
      <c r="B89" s="225"/>
      <c r="C89" s="225"/>
      <c r="D89" s="225"/>
      <c r="E89" s="225"/>
      <c r="F89" s="225"/>
      <c r="G89" s="225"/>
      <c r="H89" s="225"/>
      <c r="I89" s="225"/>
      <c r="J89" s="225"/>
      <c r="K89" s="225"/>
      <c r="L89" s="144"/>
    </row>
    <row r="90" spans="1:12" ht="30.75" customHeight="1">
      <c r="A90" s="225" t="s">
        <v>340</v>
      </c>
      <c r="B90" s="225"/>
      <c r="C90" s="225"/>
      <c r="D90" s="225"/>
      <c r="E90" s="225"/>
      <c r="F90" s="225"/>
      <c r="G90" s="225"/>
      <c r="H90" s="225"/>
      <c r="I90" s="225"/>
      <c r="J90" s="225"/>
      <c r="K90" s="225"/>
      <c r="L90" s="163"/>
    </row>
    <row r="91" ht="13.5">
      <c r="C91" s="165"/>
    </row>
    <row r="92" ht="13.5">
      <c r="C92" s="165"/>
    </row>
    <row r="93" ht="13.5">
      <c r="C93" s="165"/>
    </row>
    <row r="94" ht="13.5">
      <c r="C94" s="165"/>
    </row>
    <row r="95" ht="13.5">
      <c r="C95" s="165"/>
    </row>
    <row r="96" ht="13.5">
      <c r="C96" s="165"/>
    </row>
    <row r="97" ht="13.5">
      <c r="C97" s="165"/>
    </row>
    <row r="98" ht="13.5">
      <c r="C98" s="165"/>
    </row>
    <row r="99" ht="13.5">
      <c r="C99" s="165"/>
    </row>
    <row r="100" ht="13.5">
      <c r="C100" s="165"/>
    </row>
    <row r="101" ht="13.5">
      <c r="C101" s="165"/>
    </row>
    <row r="102" ht="13.5">
      <c r="C102" s="165"/>
    </row>
    <row r="103" ht="13.5">
      <c r="C103" s="165"/>
    </row>
    <row r="104" ht="13.5">
      <c r="C104" s="165"/>
    </row>
    <row r="105" ht="13.5">
      <c r="C105" s="165"/>
    </row>
    <row r="106" ht="13.5">
      <c r="C106" s="165"/>
    </row>
    <row r="107" ht="13.5">
      <c r="C107" s="165"/>
    </row>
    <row r="108" ht="13.5">
      <c r="C108" s="165"/>
    </row>
    <row r="109" ht="13.5">
      <c r="C109" s="165"/>
    </row>
    <row r="110" ht="13.5">
      <c r="C110" s="165"/>
    </row>
    <row r="111" ht="13.5">
      <c r="C111" s="165"/>
    </row>
    <row r="112" ht="13.5">
      <c r="C112" s="165"/>
    </row>
    <row r="113" ht="13.5">
      <c r="C113" s="165"/>
    </row>
    <row r="114" ht="13.5">
      <c r="C114" s="165"/>
    </row>
    <row r="115" ht="13.5">
      <c r="C115" s="165"/>
    </row>
    <row r="116" ht="13.5">
      <c r="C116" s="165"/>
    </row>
    <row r="117" ht="13.5">
      <c r="C117" s="165"/>
    </row>
    <row r="118" ht="13.5">
      <c r="C118" s="165"/>
    </row>
    <row r="119" ht="13.5">
      <c r="C119" s="165"/>
    </row>
    <row r="120" ht="13.5">
      <c r="C120" s="165"/>
    </row>
    <row r="121" ht="13.5">
      <c r="C121" s="165"/>
    </row>
    <row r="122" ht="13.5">
      <c r="C122" s="165"/>
    </row>
    <row r="123" ht="13.5">
      <c r="C123" s="165"/>
    </row>
    <row r="124" ht="13.5">
      <c r="C124" s="165"/>
    </row>
    <row r="125" ht="13.5">
      <c r="C125" s="165"/>
    </row>
    <row r="126" ht="13.5">
      <c r="C126" s="165"/>
    </row>
    <row r="127" ht="13.5">
      <c r="C127" s="165"/>
    </row>
    <row r="128" ht="13.5">
      <c r="C128" s="165"/>
    </row>
    <row r="129" ht="13.5">
      <c r="C129" s="165"/>
    </row>
    <row r="130" ht="13.5">
      <c r="C130" s="165"/>
    </row>
    <row r="131" ht="13.5">
      <c r="C131" s="165"/>
    </row>
    <row r="132" ht="13.5">
      <c r="C132" s="165"/>
    </row>
    <row r="133" ht="13.5">
      <c r="C133" s="165"/>
    </row>
    <row r="134" ht="13.5">
      <c r="C134" s="165"/>
    </row>
    <row r="135" ht="13.5">
      <c r="C135" s="165"/>
    </row>
    <row r="136" ht="13.5">
      <c r="C136" s="165"/>
    </row>
    <row r="137" ht="13.5">
      <c r="C137" s="165"/>
    </row>
    <row r="138" ht="13.5">
      <c r="C138" s="165"/>
    </row>
    <row r="139" ht="13.5">
      <c r="C139" s="165"/>
    </row>
    <row r="140" ht="13.5">
      <c r="C140" s="165"/>
    </row>
    <row r="141" ht="13.5">
      <c r="C141" s="165"/>
    </row>
    <row r="142" ht="13.5">
      <c r="C142" s="165"/>
    </row>
    <row r="143" ht="13.5">
      <c r="C143" s="165"/>
    </row>
    <row r="144" ht="13.5">
      <c r="C144" s="165"/>
    </row>
    <row r="145" ht="13.5">
      <c r="C145" s="165"/>
    </row>
    <row r="146" ht="13.5">
      <c r="C146" s="165"/>
    </row>
    <row r="147" ht="13.5">
      <c r="C147" s="165"/>
    </row>
    <row r="148" ht="13.5">
      <c r="C148" s="165"/>
    </row>
    <row r="149" ht="13.5">
      <c r="C149" s="165"/>
    </row>
    <row r="150" ht="13.5">
      <c r="C150" s="165"/>
    </row>
    <row r="151" ht="13.5">
      <c r="C151" s="165"/>
    </row>
    <row r="152" ht="13.5">
      <c r="C152" s="165"/>
    </row>
    <row r="153" ht="13.5">
      <c r="C153" s="165"/>
    </row>
    <row r="154" ht="13.5">
      <c r="C154" s="165"/>
    </row>
    <row r="155" ht="13.5">
      <c r="C155" s="165"/>
    </row>
    <row r="156" ht="13.5">
      <c r="C156" s="165"/>
    </row>
    <row r="157" ht="13.5">
      <c r="C157" s="165"/>
    </row>
    <row r="158" ht="13.5">
      <c r="C158" s="165"/>
    </row>
    <row r="159" ht="13.5">
      <c r="C159" s="165"/>
    </row>
    <row r="160" ht="13.5">
      <c r="C160" s="165"/>
    </row>
    <row r="161" ht="13.5">
      <c r="C161" s="165"/>
    </row>
    <row r="162" ht="13.5">
      <c r="C162" s="165"/>
    </row>
    <row r="163" ht="13.5">
      <c r="C163" s="165"/>
    </row>
    <row r="164" ht="13.5">
      <c r="C164" s="165"/>
    </row>
    <row r="165" ht="13.5">
      <c r="C165" s="165"/>
    </row>
    <row r="166" ht="13.5">
      <c r="C166" s="165"/>
    </row>
    <row r="167" ht="13.5">
      <c r="C167" s="165"/>
    </row>
    <row r="168" ht="13.5">
      <c r="C168" s="165"/>
    </row>
    <row r="169" ht="13.5">
      <c r="C169" s="165"/>
    </row>
    <row r="170" ht="13.5">
      <c r="C170" s="165"/>
    </row>
    <row r="171" ht="13.5">
      <c r="C171" s="165"/>
    </row>
    <row r="172" ht="13.5">
      <c r="C172" s="165"/>
    </row>
    <row r="173" ht="13.5">
      <c r="C173" s="165"/>
    </row>
    <row r="174" ht="13.5">
      <c r="C174" s="165"/>
    </row>
    <row r="175" ht="13.5">
      <c r="C175" s="165"/>
    </row>
    <row r="176" ht="13.5">
      <c r="C176" s="165"/>
    </row>
    <row r="177" ht="13.5">
      <c r="C177" s="165"/>
    </row>
    <row r="178" ht="13.5">
      <c r="C178" s="165"/>
    </row>
    <row r="179" ht="13.5">
      <c r="C179" s="165"/>
    </row>
    <row r="180" ht="13.5">
      <c r="C180" s="165"/>
    </row>
    <row r="181" ht="13.5">
      <c r="C181" s="165"/>
    </row>
    <row r="182" ht="13.5">
      <c r="C182" s="165"/>
    </row>
    <row r="183" ht="13.5">
      <c r="C183" s="165"/>
    </row>
    <row r="184" ht="13.5">
      <c r="C184" s="165"/>
    </row>
    <row r="185" ht="13.5">
      <c r="C185" s="165"/>
    </row>
    <row r="186" ht="13.5">
      <c r="C186" s="165"/>
    </row>
    <row r="187" ht="13.5">
      <c r="C187" s="165"/>
    </row>
    <row r="188" ht="13.5">
      <c r="C188" s="165"/>
    </row>
    <row r="189" ht="13.5">
      <c r="C189" s="165"/>
    </row>
    <row r="190" ht="13.5">
      <c r="C190" s="165"/>
    </row>
    <row r="191" ht="13.5">
      <c r="C191" s="165"/>
    </row>
    <row r="192" ht="13.5">
      <c r="C192" s="165"/>
    </row>
    <row r="193" ht="13.5">
      <c r="C193" s="165"/>
    </row>
    <row r="194" ht="13.5">
      <c r="C194" s="165"/>
    </row>
    <row r="195" ht="13.5">
      <c r="C195" s="165"/>
    </row>
    <row r="196" ht="13.5">
      <c r="C196" s="165"/>
    </row>
    <row r="197" ht="13.5">
      <c r="C197" s="165"/>
    </row>
    <row r="198" ht="13.5">
      <c r="C198" s="165"/>
    </row>
    <row r="199" ht="13.5">
      <c r="C199" s="165"/>
    </row>
    <row r="200" ht="13.5">
      <c r="C200" s="165"/>
    </row>
    <row r="201" ht="13.5">
      <c r="C201" s="165"/>
    </row>
    <row r="202" ht="13.5">
      <c r="C202" s="165"/>
    </row>
    <row r="203" ht="13.5">
      <c r="C203" s="165"/>
    </row>
    <row r="204" ht="13.5">
      <c r="C204" s="165"/>
    </row>
    <row r="205" ht="13.5">
      <c r="C205" s="165"/>
    </row>
    <row r="206" ht="13.5">
      <c r="C206" s="165"/>
    </row>
    <row r="207" ht="13.5">
      <c r="C207" s="165"/>
    </row>
    <row r="208" ht="13.5">
      <c r="C208" s="165"/>
    </row>
    <row r="209" ht="13.5">
      <c r="C209" s="165"/>
    </row>
    <row r="210" ht="13.5">
      <c r="C210" s="165"/>
    </row>
    <row r="211" ht="13.5">
      <c r="C211" s="165"/>
    </row>
    <row r="212" ht="13.5">
      <c r="C212" s="165"/>
    </row>
    <row r="213" ht="13.5">
      <c r="C213" s="165"/>
    </row>
    <row r="214" ht="13.5">
      <c r="C214" s="165"/>
    </row>
    <row r="215" ht="13.5">
      <c r="C215" s="165"/>
    </row>
    <row r="216" ht="13.5">
      <c r="C216" s="165"/>
    </row>
    <row r="217" ht="13.5">
      <c r="C217" s="165"/>
    </row>
    <row r="218" ht="13.5">
      <c r="C218" s="165"/>
    </row>
    <row r="219" ht="13.5">
      <c r="C219" s="165"/>
    </row>
    <row r="220" ht="13.5">
      <c r="C220" s="165"/>
    </row>
    <row r="221" ht="13.5">
      <c r="C221" s="165"/>
    </row>
    <row r="222" ht="13.5">
      <c r="C222" s="165"/>
    </row>
    <row r="223" ht="13.5">
      <c r="C223" s="165"/>
    </row>
    <row r="224" ht="13.5">
      <c r="C224" s="165"/>
    </row>
    <row r="225" ht="13.5">
      <c r="C225" s="165"/>
    </row>
    <row r="226" ht="13.5">
      <c r="C226" s="165"/>
    </row>
    <row r="227" ht="13.5">
      <c r="C227" s="165"/>
    </row>
    <row r="228" ht="13.5">
      <c r="C228" s="165"/>
    </row>
    <row r="229" ht="13.5">
      <c r="C229" s="165"/>
    </row>
    <row r="230" ht="13.5">
      <c r="C230" s="165"/>
    </row>
    <row r="231" ht="13.5">
      <c r="C231" s="165"/>
    </row>
    <row r="232" ht="13.5">
      <c r="C232" s="165"/>
    </row>
    <row r="233" ht="13.5">
      <c r="C233" s="165"/>
    </row>
    <row r="234" ht="13.5">
      <c r="C234" s="165"/>
    </row>
    <row r="235" ht="13.5">
      <c r="C235" s="165"/>
    </row>
    <row r="236" ht="13.5">
      <c r="C236" s="165"/>
    </row>
    <row r="237" ht="13.5">
      <c r="C237" s="165"/>
    </row>
    <row r="238" ht="13.5">
      <c r="C238" s="165"/>
    </row>
    <row r="239" ht="13.5">
      <c r="C239" s="165"/>
    </row>
    <row r="240" ht="13.5">
      <c r="C240" s="165"/>
    </row>
    <row r="241" ht="13.5">
      <c r="C241" s="165"/>
    </row>
    <row r="242" ht="13.5">
      <c r="C242" s="165"/>
    </row>
    <row r="243" ht="13.5">
      <c r="C243" s="165"/>
    </row>
    <row r="244" ht="13.5">
      <c r="C244" s="165"/>
    </row>
    <row r="245" ht="13.5">
      <c r="C245" s="165"/>
    </row>
    <row r="246" ht="13.5">
      <c r="C246" s="165"/>
    </row>
    <row r="247" ht="13.5">
      <c r="C247" s="165"/>
    </row>
    <row r="248" ht="13.5">
      <c r="C248" s="165"/>
    </row>
    <row r="249" ht="13.5">
      <c r="C249" s="165"/>
    </row>
    <row r="250" ht="13.5">
      <c r="C250" s="165"/>
    </row>
    <row r="251" ht="13.5">
      <c r="C251" s="165"/>
    </row>
    <row r="252" ht="13.5">
      <c r="C252" s="165"/>
    </row>
    <row r="253" ht="13.5">
      <c r="C253" s="165"/>
    </row>
    <row r="254" ht="13.5">
      <c r="C254" s="165"/>
    </row>
    <row r="255" ht="13.5">
      <c r="C255" s="165"/>
    </row>
  </sheetData>
  <sheetProtection/>
  <protectedRanges>
    <protectedRange sqref="C2:D2" name="Range25"/>
    <protectedRange sqref="F75" name="Range23"/>
    <protectedRange sqref="F53" name="Range21"/>
    <protectedRange sqref="I53" name="Range19"/>
    <protectedRange sqref="I47" name="Range17"/>
    <protectedRange sqref="L64" name="Range15"/>
    <protectedRange sqref="L52" name="Range13"/>
    <protectedRange sqref="L32" name="Range11"/>
    <protectedRange sqref="K67" name="Range9"/>
    <protectedRange sqref="K67" name="Range7"/>
    <protectedRange sqref="E66:F67 H66:I66 I67 K66:L66 L67 D69:L69 D71:L71 D73:L73 F74:F75 I74:I75 L74:L75 D77:L77 D79:L79 L80:L81 I80:I81 F80:F81 E84:E85 K84:K85 H84:H85 D83:K83" name="Range5"/>
    <protectedRange sqref="D30:L30 L31:L32 I31:I32 F31:F32 D34:L34 D36:L36 E37:E38 H37:H38 K37:K38 D40:L40 E41:E42 H41:H42 K41:K42 D44:L44 D46:L46 D47 F47:F49 I47:I49 L47:L49" name="Range3"/>
    <protectedRange sqref="K26 D18:L18 F19:F20 I19:I20 L19:L20 D22:L22 D16:L16 F27:F28 D12:L12 D14:L14 D26:F26 G26:J28 L26:L28 D24:L24" name="Range2"/>
    <protectedRange sqref="D51:L51 K52:L53 H52:I53 E52:F53 D55:L55 K56:K58 L65 E56:E58 D61:L61 L62 G65:J65 D57:L57 G58:J58 G56:J56 F62:F65 G62:J63" name="Range4"/>
    <protectedRange sqref="H67" name="Range6"/>
    <protectedRange sqref="H67" name="Range8"/>
    <protectedRange sqref="L31" name="Range10"/>
    <protectedRange sqref="L47" name="Range12"/>
    <protectedRange sqref="L53" name="Range14"/>
    <protectedRange sqref="I52" name="Range16"/>
    <protectedRange sqref="I64" name="Range18"/>
    <protectedRange sqref="F52" name="Range20"/>
    <protectedRange sqref="F47" name="Range22"/>
    <protectedRange sqref="K64:K65" name="Range24"/>
  </protectedRanges>
  <mergeCells count="16">
    <mergeCell ref="A90:K90"/>
    <mergeCell ref="D7:F7"/>
    <mergeCell ref="A87:K87"/>
    <mergeCell ref="A88:K88"/>
    <mergeCell ref="A89:K89"/>
    <mergeCell ref="D8:D9"/>
    <mergeCell ref="B7:B8"/>
    <mergeCell ref="C7:C8"/>
    <mergeCell ref="A7:A8"/>
    <mergeCell ref="E8:F8"/>
    <mergeCell ref="G8:J8"/>
    <mergeCell ref="G7:J7"/>
    <mergeCell ref="D2:E2"/>
    <mergeCell ref="B4:J4"/>
    <mergeCell ref="E6:F6"/>
    <mergeCell ref="B5:J5"/>
  </mergeCells>
  <printOptions/>
  <pageMargins left="0.25" right="0.25" top="0.75" bottom="0.75" header="0.3" footer="0.3"/>
  <pageSetup firstPageNumber="22" useFirstPageNumber="1" horizontalDpi="1200" verticalDpi="12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dc:creator>
  <cp:keywords/>
  <dc:description/>
  <cp:lastModifiedBy>ww</cp:lastModifiedBy>
  <cp:lastPrinted>2022-01-20T11:04:32Z</cp:lastPrinted>
  <dcterms:created xsi:type="dcterms:W3CDTF">1996-10-14T23:33:28Z</dcterms:created>
  <dcterms:modified xsi:type="dcterms:W3CDTF">2022-01-20T11:08:46Z</dcterms:modified>
  <cp:category/>
  <cp:version/>
  <cp:contentType/>
  <cp:contentStatus/>
</cp:coreProperties>
</file>