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0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</sheets>
  <definedNames>
    <definedName name="_xlnm.Print_Area" localSheetId="4">'Dificit'!$A$1:$L$28</definedName>
    <definedName name="_xlnm.Print_Area" localSheetId="5">'Dificiti caxs'!$A$1:$M$90</definedName>
    <definedName name="_xlnm.Print_Area" localSheetId="2">'Gorcarnakan caxs'!$A$1:$M$489</definedName>
  </definedNames>
  <calcPr fullCalcOnLoad="1"/>
</workbook>
</file>

<file path=xl/sharedStrings.xml><?xml version="1.0" encoding="utf-8"?>
<sst xmlns="http://schemas.openxmlformats.org/spreadsheetml/2006/main" count="1614" uniqueCount="804">
  <si>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</si>
  <si>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</si>
  <si>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</si>
  <si>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</si>
  <si>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</si>
  <si>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</si>
  <si>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</si>
  <si>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</si>
  <si>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</si>
  <si>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</si>
  <si>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</si>
  <si>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</si>
  <si>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</si>
  <si>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</si>
  <si>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</si>
  <si>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</si>
  <si>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</si>
  <si>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</si>
  <si>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</si>
  <si>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</si>
  <si>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</si>
  <si>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</si>
  <si>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</si>
  <si>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</si>
  <si>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</si>
  <si>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</si>
  <si>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</si>
  <si>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</si>
  <si>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</si>
  <si>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</si>
  <si>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</si>
  <si>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</si>
  <si>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</si>
  <si>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</si>
  <si>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</si>
  <si>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</si>
  <si>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</si>
  <si>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</si>
  <si>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</si>
  <si>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</si>
  <si>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</si>
  <si>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</si>
  <si>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</si>
  <si>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</si>
  <si>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</si>
  <si>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Ð»éáõëï³é³¹ÇáÑ³Õáñ¹áõÙÝ»ñ</t>
  </si>
  <si>
    <t>Ü³Ë³¹åñáó³Ï³Ý ¨ ï³ññ³Ï³Ý ÁÝ¹Ñ³Ýáõñ ÏñÃáõÃÛáõÝ</t>
  </si>
  <si>
    <t>Ð²Ø²ÚÜøÆ ´ÚàôæºÆ  Ð²ìºÈàôð¸Æ Î²Ø ä²Î²êàôð¸Æ (¸ºüÆòÆîÆ)   Î²î²ðØ²Ü ìºð²´ºðÚ²È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</si>
  <si>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</si>
  <si>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</si>
  <si>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</si>
  <si>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</si>
  <si>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</si>
  <si>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</si>
  <si>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</si>
  <si>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</si>
  <si>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</si>
  <si>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</si>
  <si>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</si>
  <si>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</si>
  <si>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</si>
  <si>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</si>
  <si>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</si>
  <si>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</si>
  <si>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</si>
  <si>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</si>
  <si>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</si>
  <si>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</si>
  <si>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</si>
  <si>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</si>
  <si>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</si>
  <si>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</si>
  <si>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</si>
  <si>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</si>
  <si>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</si>
  <si>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</si>
  <si>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</si>
  <si>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</si>
  <si>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</si>
  <si>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</si>
  <si>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</si>
  <si>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</si>
  <si>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</si>
  <si>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</si>
  <si>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</si>
  <si>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</si>
  <si>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</si>
  <si>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>Ð²Ø²ÚÜøÆ ´ÚàôæºÚÆ Ì²ÊêºðÀ  Àêî  ´Úàôæºî²ÚÆÜ Ì²ÊêºðÆ  îÜîºê²¶Æî²Î²Ü  ¸²ê²Î²ð¶Ø²Ü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</si>
  <si>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</si>
  <si>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</si>
  <si>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</si>
  <si>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</si>
  <si>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</si>
  <si>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</si>
  <si>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</si>
  <si>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</si>
  <si>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</si>
  <si>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</si>
  <si>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</si>
  <si>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</si>
  <si>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</si>
  <si>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</si>
  <si>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</si>
  <si>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</si>
  <si>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</si>
  <si>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</si>
  <si>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</si>
  <si>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</si>
  <si>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</si>
  <si>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</si>
  <si>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</si>
  <si>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</si>
  <si>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</si>
  <si>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</si>
  <si>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</si>
  <si>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</si>
  <si>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</si>
  <si>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</si>
  <si>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</si>
  <si>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</si>
  <si>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</si>
  <si>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</si>
  <si>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</si>
  <si>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</si>
  <si>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</si>
  <si>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</si>
  <si>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</si>
  <si>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</si>
  <si>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</si>
  <si>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</si>
  <si>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</si>
  <si>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</si>
  <si>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</si>
  <si>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</si>
  <si>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</si>
  <si>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</si>
  <si>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</si>
  <si>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</si>
  <si>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</si>
  <si>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</si>
  <si>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</si>
  <si>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</si>
  <si>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</si>
  <si>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</si>
  <si>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</si>
  <si>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</si>
  <si>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</si>
  <si>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</si>
  <si>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</si>
  <si>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</si>
  <si>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</si>
  <si>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</si>
  <si>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</si>
  <si>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</si>
  <si>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</si>
  <si>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</si>
  <si>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</si>
  <si>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</si>
  <si>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</si>
  <si>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</si>
  <si>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</si>
  <si>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</si>
  <si>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</si>
  <si>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</si>
  <si>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</si>
  <si>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</si>
  <si>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</si>
  <si>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</si>
  <si>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</si>
  <si>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</si>
  <si>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Ð²Ø²ÚÜøÆ ´ÚàôæºÚÆ Ð²ìºÈàôð¸Æ ú¶î²¶àðÌØ²Ü àôÔÔàôÂÚàôÜÜºðÀ  Î²Ø ¸ºüÆòÆîÆ (ä²Î²êàôð¸Æ)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</si>
  <si>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</si>
  <si>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</si>
  <si>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</si>
  <si>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</si>
  <si>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</si>
  <si>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</si>
  <si>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</si>
  <si>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</si>
  <si>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</si>
  <si>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</si>
  <si>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</si>
  <si>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</si>
  <si>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</si>
  <si>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</si>
  <si>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</si>
  <si>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</si>
  <si>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</si>
  <si>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</si>
  <si>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</si>
  <si>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</si>
  <si>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</si>
  <si>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</si>
  <si>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</si>
  <si>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</si>
  <si>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</si>
  <si>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</si>
  <si>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</si>
  <si>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</si>
  <si>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</si>
  <si>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</si>
  <si>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</si>
  <si>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</si>
  <si>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</si>
  <si>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</si>
  <si>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</si>
  <si>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</si>
  <si>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</si>
  <si>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</si>
  <si>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</si>
  <si>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</si>
  <si>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</si>
  <si>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</si>
  <si>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</si>
  <si>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</si>
  <si>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</si>
  <si>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</si>
  <si>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</si>
  <si>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</si>
  <si>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</si>
  <si>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</si>
  <si>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</si>
  <si>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</si>
  <si>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</si>
  <si>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</si>
  <si>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</si>
  <si>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</si>
  <si>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</si>
  <si>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</si>
  <si>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</si>
  <si>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</si>
  <si>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</si>
  <si>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</si>
  <si>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</si>
  <si>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>µµ)  Այլ դոտացիաներ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</si>
  <si>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</si>
  <si>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</si>
  <si>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</si>
  <si>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</si>
  <si>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</si>
  <si>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</si>
  <si>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</si>
  <si>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</si>
  <si>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</si>
  <si>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</si>
  <si>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</si>
  <si>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</si>
  <si>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</si>
  <si>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</si>
  <si>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</si>
  <si>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</si>
  <si>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</si>
  <si>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</si>
  <si>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</si>
  <si>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</si>
  <si>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</si>
  <si>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</si>
  <si>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</si>
  <si>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</si>
  <si>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</si>
  <si>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</si>
  <si>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</si>
  <si>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</si>
  <si>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</si>
  <si>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</si>
  <si>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</si>
  <si>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</si>
  <si>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</si>
  <si>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</si>
  <si>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</si>
  <si>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</si>
  <si>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</si>
  <si>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</si>
  <si>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</si>
  <si>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</si>
  <si>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</si>
  <si>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</si>
  <si>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</si>
  <si>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</si>
  <si>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</si>
  <si>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</si>
  <si>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</si>
  <si>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</si>
  <si>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</si>
  <si>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</si>
  <si>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</si>
  <si>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</si>
  <si>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</si>
  <si>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</si>
  <si>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</si>
  <si>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</si>
  <si>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</si>
  <si>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</si>
  <si>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</si>
  <si>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</si>
  <si>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</si>
  <si>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</si>
  <si>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</si>
  <si>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</si>
  <si>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</si>
  <si>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</si>
  <si>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</si>
  <si>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</si>
  <si>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</si>
  <si>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</si>
  <si>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</si>
  <si>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</si>
  <si>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</si>
  <si>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</si>
  <si>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</si>
  <si>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</si>
  <si>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</si>
  <si>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</si>
  <si>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</si>
  <si>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</si>
  <si>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</si>
  <si>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 xml:space="preserve"> (</t>
  </si>
  <si>
    <t>Ã. Å³Ù³Ý³Ï³Ñ³ïí³ÍÇ Ñ³Ù³ñ)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</si>
  <si>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</si>
  <si>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</si>
  <si>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</si>
  <si>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</si>
  <si>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</si>
  <si>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</si>
  <si>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</si>
  <si>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</si>
  <si>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</si>
  <si>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</si>
  <si>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</si>
  <si>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</si>
  <si>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</si>
  <si>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</si>
  <si>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</si>
  <si>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</si>
  <si>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</si>
  <si>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</si>
  <si>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</si>
  <si>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</si>
  <si>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</si>
  <si>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</si>
  <si>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</si>
  <si>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</si>
  <si>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</si>
  <si>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</si>
  <si>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</si>
  <si>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</si>
  <si>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</si>
  <si>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</si>
  <si>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</si>
  <si>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</si>
  <si>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</si>
  <si>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</si>
  <si>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</si>
  <si>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</si>
  <si>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</si>
  <si>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</si>
  <si>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</si>
  <si>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</si>
  <si>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</si>
  <si>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</si>
  <si>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</si>
  <si>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</si>
  <si>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</si>
  <si>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</si>
  <si>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</si>
  <si>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</si>
  <si>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</si>
  <si>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</si>
  <si>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</si>
  <si>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</si>
  <si>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</si>
  <si>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</si>
  <si>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</si>
  <si>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</si>
  <si>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</si>
  <si>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</si>
  <si>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</si>
  <si>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</si>
  <si>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</si>
  <si>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</si>
  <si>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</si>
  <si>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</si>
  <si>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</si>
  <si>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</si>
  <si>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</si>
  <si>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</si>
  <si>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</si>
  <si>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</si>
  <si>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</si>
  <si>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</si>
  <si>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</si>
  <si>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</si>
  <si>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</si>
  <si>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</si>
  <si>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</si>
  <si>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</si>
  <si>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</si>
  <si>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</si>
  <si>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</si>
  <si>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</si>
  <si>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</si>
  <si>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</si>
  <si>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</si>
  <si>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</si>
  <si>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</si>
  <si>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</si>
  <si>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</si>
  <si>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</si>
  <si>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</si>
  <si>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</si>
  <si>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</si>
  <si>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</si>
  <si>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</si>
  <si>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</si>
  <si>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</si>
  <si>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</si>
  <si>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</si>
  <si>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</si>
  <si>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</si>
  <si>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</si>
  <si>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</si>
  <si>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</si>
  <si>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</si>
  <si>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</si>
  <si>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</si>
  <si>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</si>
  <si>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</si>
  <si>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</si>
  <si>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</si>
  <si>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</si>
  <si>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</si>
  <si>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</si>
  <si>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</si>
  <si>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</si>
  <si>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</si>
  <si>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</si>
  <si>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</si>
  <si>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</si>
  <si>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</si>
  <si>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</si>
  <si>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</si>
  <si>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</si>
  <si>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</si>
  <si>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</si>
  <si>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</si>
  <si>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</si>
  <si>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</si>
  <si>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</si>
  <si>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</si>
  <si>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</si>
  <si>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</si>
  <si>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</si>
  <si>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</si>
  <si>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</si>
  <si>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</si>
  <si>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</si>
  <si>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</si>
  <si>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</si>
  <si>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</si>
  <si>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</si>
  <si>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</si>
  <si>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</si>
  <si>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</si>
  <si>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</si>
  <si>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</si>
  <si>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</si>
  <si>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</si>
  <si>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</si>
  <si>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</si>
  <si>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</si>
  <si>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</si>
  <si>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</si>
  <si>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</si>
  <si>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</si>
  <si>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</si>
  <si>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</si>
  <si>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</si>
  <si>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</si>
  <si>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</si>
  <si>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</si>
  <si>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</si>
  <si>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</si>
  <si>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</si>
  <si>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</si>
  <si>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</si>
  <si>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</si>
  <si>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</si>
  <si>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</si>
  <si>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</si>
  <si>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</si>
  <si>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</si>
  <si>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</si>
  <si>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</si>
  <si>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</si>
  <si>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</si>
  <si>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</si>
  <si>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</si>
  <si>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</si>
  <si>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</si>
  <si>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</si>
  <si>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¶áõÛù³Ñ³ñÏ ÷áË³¹ñ³ÙÇçáóÝ»ñÇ Ñ³Ù³ñ</t>
  </si>
  <si>
    <t>Ð²îì²Ì   1</t>
  </si>
  <si>
    <t>Ð²Ø²ÚÜøÆ  ´ÚàôæºÚÆ  ºÎ²ØàôîÜºðÀ</t>
  </si>
  <si>
    <t>(Ñ³½³ñ ¹ñ³Ùáí)</t>
  </si>
  <si>
    <t>Ð²îì²²Ì  2</t>
  </si>
  <si>
    <t>Ð²Ø²ÚÜøÆ ´ÚàôæºÚÆ Ì²ÊêºðÀ  Àêî  ´Úàôæºî²ÚÆÜ Ì²ÊêºðÆ  ¶àðÌ²èÜ²Î²Ü ¸²ê²Î²ð¶Ø²Ü</t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</si>
  <si>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</si>
  <si>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</si>
  <si>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</si>
  <si>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</si>
  <si>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</si>
  <si>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</si>
  <si>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</si>
  <si>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</si>
  <si>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</si>
  <si>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Ð²îì²²Ì  3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</si>
  <si>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</si>
  <si>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</si>
  <si>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</si>
  <si>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</si>
  <si>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</si>
  <si>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</si>
  <si>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</si>
  <si>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</si>
  <si>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</si>
  <si>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</si>
  <si>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</si>
  <si>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</si>
  <si>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</si>
  <si>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</si>
  <si>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</si>
  <si>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</si>
  <si>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</si>
  <si>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</si>
  <si>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</si>
  <si>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</si>
  <si>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</si>
  <si>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r>
      <rPr>
        <sz val="10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</si>
  <si>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</si>
  <si>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</si>
  <si>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</si>
  <si>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</si>
  <si>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</si>
  <si>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</si>
  <si>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</si>
  <si>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</si>
  <si>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</si>
  <si>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</si>
  <si>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</si>
  <si>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</si>
  <si>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</si>
  <si>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</si>
  <si>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</si>
  <si>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</si>
  <si>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</si>
  <si>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</si>
  <si>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</si>
  <si>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</si>
  <si>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</si>
  <si>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</si>
  <si>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t>deficit + hatvac5</t>
  </si>
  <si>
    <t>expend func - expend econom</t>
  </si>
  <si>
    <t>reserve fond</t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</si>
  <si>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</si>
  <si>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</si>
  <si>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</si>
  <si>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</si>
  <si>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</si>
  <si>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</si>
  <si>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</si>
  <si>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</si>
  <si>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</si>
  <si>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</si>
  <si>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</si>
  <si>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</si>
  <si>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</si>
  <si>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</si>
  <si>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</si>
  <si>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</si>
  <si>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</si>
  <si>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</si>
  <si>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</si>
  <si>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</si>
  <si>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</si>
  <si>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</si>
  <si>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</si>
  <si>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</si>
  <si>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</si>
  <si>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</si>
  <si>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</si>
  <si>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</si>
  <si>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</si>
  <si>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</si>
  <si>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</si>
  <si>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</si>
  <si>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</si>
  <si>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</si>
  <si>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</si>
  <si>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</si>
  <si>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</si>
  <si>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</si>
  <si>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</si>
  <si>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</si>
  <si>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</si>
  <si>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</si>
  <si>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</si>
  <si>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</si>
  <si>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</si>
  <si>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</si>
  <si>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</si>
  <si>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</si>
  <si>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</si>
  <si>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</si>
  <si>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</si>
  <si>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</si>
  <si>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</si>
  <si>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</si>
  <si>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</si>
  <si>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</si>
  <si>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</si>
  <si>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</si>
  <si>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</si>
  <si>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</si>
  <si>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</si>
  <si>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</si>
  <si>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</si>
  <si>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</si>
  <si>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</si>
  <si>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</si>
  <si>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</si>
  <si>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</si>
  <si>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</si>
  <si>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</si>
  <si>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</si>
  <si>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</si>
  <si>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</si>
  <si>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</si>
  <si>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</si>
  <si>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</si>
  <si>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</si>
  <si>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</si>
  <si>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</si>
  <si>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</si>
  <si>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</si>
  <si>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</si>
  <si>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</si>
  <si>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</si>
  <si>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</si>
  <si>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</si>
  <si>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</si>
  <si>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</si>
  <si>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</si>
  <si>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</si>
  <si>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</si>
  <si>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</si>
  <si>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</si>
  <si>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</si>
  <si>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</si>
  <si>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</si>
  <si>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</si>
  <si>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</si>
  <si>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</si>
  <si>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</si>
  <si>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</si>
  <si>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</si>
  <si>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</si>
  <si>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</si>
  <si>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</si>
  <si>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</si>
  <si>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</si>
  <si>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</si>
  <si>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</si>
  <si>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</si>
  <si>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</si>
  <si>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</si>
  <si>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</si>
  <si>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</si>
  <si>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</si>
  <si>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</si>
  <si>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</si>
  <si>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</si>
  <si>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</si>
  <si>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</si>
  <si>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</si>
  <si>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</si>
  <si>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</si>
  <si>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</si>
  <si>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</si>
  <si>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</si>
  <si>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</si>
  <si>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</si>
  <si>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</si>
  <si>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</si>
  <si>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</si>
  <si>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</si>
  <si>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</si>
  <si>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</si>
  <si>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</si>
  <si>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</si>
  <si>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</si>
  <si>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</si>
  <si>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</si>
  <si>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</si>
  <si>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</si>
  <si>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</si>
  <si>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</si>
  <si>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</si>
  <si>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</si>
  <si>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</si>
  <si>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Արվեստի դպրոց  4111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</si>
  <si>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</si>
  <si>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</si>
  <si>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1132.1</t>
  </si>
  <si>
    <t>áñÇó`                                                                                  ³) ÐÇÙÝ³Ï³Ý շենքերի և  ßÇÝáõÃÛáõÝÝ»ñÇ Ñ³Ù³ñ</t>
  </si>
  <si>
    <t>1132.2</t>
  </si>
  <si>
    <t>µ) àã ÑÇÙÝ³Ï³Ý շենքերի և ßÇÝáõÃÛáõÝÝ»ñÇ Ñ³Ù³ñ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</si>
  <si>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</si>
  <si>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</si>
  <si>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</si>
  <si>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</si>
  <si>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</si>
  <si>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</si>
  <si>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</si>
  <si>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</si>
  <si>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</si>
  <si>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</si>
  <si>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Ð³Ù³ÛÝùÇ վարչական ï³ñ³ÍùáõÙ ³ñï³ùÇÝ ·áí³½¹ ï»Õ³¹ñ»Éáõ ÃáõÛÉïíáõÃÛ³Ý Ñ³Ù³ñ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</si>
  <si>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</si>
  <si>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</si>
  <si>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</si>
  <si>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</si>
  <si>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²ÛÉ ï»Õ³Ï³Ý ïáõñù»ñ</t>
  </si>
  <si>
    <t>³Û¹ ÃíáõÙ`                                                                                î»Õ³Ï³Ý í×³ñÝ»ñ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</si>
  <si>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</si>
  <si>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</si>
  <si>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</si>
  <si>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</si>
  <si>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</si>
  <si>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</si>
  <si>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</si>
  <si>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</si>
  <si>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</si>
  <si>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</si>
  <si>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</si>
  <si>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</si>
  <si>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</si>
  <si>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</si>
  <si>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</si>
  <si>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</si>
  <si>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</si>
  <si>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</si>
  <si>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</si>
  <si>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</si>
  <si>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</si>
  <si>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</si>
  <si>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</si>
  <si>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</si>
  <si>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</si>
  <si>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</si>
  <si>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</si>
  <si>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</si>
  <si>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</si>
  <si>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</si>
  <si>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</si>
  <si>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</si>
  <si>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</si>
  <si>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</si>
  <si>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</si>
  <si>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</si>
  <si>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</si>
  <si>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</si>
  <si>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</si>
  <si>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</si>
  <si>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</si>
  <si>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</si>
  <si>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</si>
  <si>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Øß³ÏáõÛÃÇ ïÝ»ñ, ³ÏáõÙµÝ»ñ, Ï»ÝïñáÝÝ»ñ 4511</t>
  </si>
  <si>
    <t>Վարազ Սամուելյանի անվան մշակույթի տուն  4511</t>
  </si>
  <si>
    <t xml:space="preserve"> Թիվ 1 մանկապարտեզ 4511</t>
  </si>
  <si>
    <t>Գեղագիտական դաստիարակության կենտրոն   4511</t>
  </si>
  <si>
    <t>Գեղարվեստի դպրոց 4511</t>
  </si>
  <si>
    <t>Դ. Ղազարյան Երաժշտական դպրոց 4511</t>
  </si>
  <si>
    <t>Մարզադպրոց 4511</t>
  </si>
  <si>
    <t>Մարզահամալիր 4511</t>
  </si>
  <si>
    <t>Ֆուտբոլի մարզադպրոց 4511</t>
  </si>
  <si>
    <t>Տիգրան Մանսուրյանի անվան մշակույթի կենտրոն 4511</t>
  </si>
  <si>
    <t xml:space="preserve"> Թիվ 2 մանկապարտեզ4511</t>
  </si>
  <si>
    <t xml:space="preserve"> Թիվ 3 մանկապարտեզ4511</t>
  </si>
  <si>
    <t xml:space="preserve"> Թիվ 4 մանկապարտեզ4511</t>
  </si>
  <si>
    <t>Հավելված</t>
  </si>
  <si>
    <t>Հայաստանի Հանրապետության Շիրակի մարզի</t>
  </si>
  <si>
    <t xml:space="preserve">Արթիկ համայնքի ավագանու 2018 թվականի </t>
  </si>
  <si>
    <r>
      <t>ՇԻՐԱԿԻ </t>
    </r>
    <r>
      <rPr>
        <b/>
        <sz val="14"/>
        <color indexed="8"/>
        <rFont val="GHEA Grapalat"/>
        <family val="0"/>
      </rPr>
      <t>ՄԱՐԶԻ</t>
    </r>
  </si>
  <si>
    <r>
      <t xml:space="preserve"> ԱՐԹԻԿ </t>
    </r>
    <r>
      <rPr>
        <b/>
        <sz val="14"/>
        <color indexed="8"/>
        <rFont val="GHEA Grapalat"/>
        <family val="0"/>
      </rPr>
      <t>ՀԱՄԱՅՆՔԻ</t>
    </r>
  </si>
  <si>
    <t>(մարզի անվանումը)</t>
  </si>
  <si>
    <t xml:space="preserve"> համայնքի անվանումը</t>
  </si>
  <si>
    <t>2 0 1 9  Թ Վ Ա Կ Ա Ն Ի  Բ Յ ՈՒ Ջ Ե</t>
  </si>
  <si>
    <r>
      <t>Հաստատված է</t>
    </r>
    <r>
      <rPr>
        <b/>
        <sz val="14"/>
        <color indexed="8"/>
        <rFont val="Sylfaen"/>
        <family val="1"/>
      </rPr>
      <t xml:space="preserve">  Արթիկ  համայնքի</t>
    </r>
  </si>
  <si>
    <t xml:space="preserve">        համայնքի անվանումը</t>
  </si>
  <si>
    <t>(ամիսը, ամսաթիվը)</t>
  </si>
  <si>
    <r>
      <t>ավագանու 2018 թվականի</t>
    </r>
    <r>
      <rPr>
        <b/>
        <sz val="12"/>
        <color indexed="8"/>
        <rFont val="GHEA Grapalat"/>
        <family val="3"/>
      </rPr>
      <t xml:space="preserve"> դեկտեմբերի   21-ի  N 67-Ն որոշմամբ</t>
    </r>
  </si>
  <si>
    <t xml:space="preserve">                                    (անունը, հայրանունը, ազգանունը)</t>
  </si>
  <si>
    <r>
      <t>ՀԱՄԱՅՆՔԻ ՂԵԿԱՎԱՐ՝</t>
    </r>
    <r>
      <rPr>
        <b/>
        <sz val="16"/>
        <color indexed="8"/>
        <rFont val="GHEA Grapalat"/>
        <family val="3"/>
      </rPr>
      <t xml:space="preserve">  ՄԽԻԹԱՐ ՆՈՐԻԿԻ ՎԱՐԱԳՅԱՆ</t>
    </r>
  </si>
  <si>
    <t xml:space="preserve"> դետեմբերի 21-ի N 67-Ն որոշման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</si>
</sst>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 &quot;;\-#,##0&quot; &quot;"/>
    <numFmt numFmtId="189" formatCode="#,##0&quot; &quot;;[Red]\-#,##0&quot; &quot;"/>
    <numFmt numFmtId="190" formatCode="#,##0.00&quot; &quot;;\-#,##0.00&quot; &quot;"/>
    <numFmt numFmtId="191" formatCode="#,##0.00&quot; &quot;;[Red]\-#,##0.00&quot; &quot;"/>
    <numFmt numFmtId="192" formatCode="_-* #,##0&quot; &quot;_-;\-* #,##0&quot; &quot;_-;_-* &quot;-&quot;&quot; &quot;_-;_-@_-"/>
    <numFmt numFmtId="193" formatCode="_-* #,##0_ _-;\-* #,##0_ _-;_-* &quot;-&quot;_ _-;_-@_-"/>
    <numFmt numFmtId="194" formatCode="_-* #,##0.00&quot; &quot;_-;\-* #,##0.00&quot; &quot;_-;_-* &quot;-&quot;??&quot; &quot;_-;_-@_-"/>
    <numFmt numFmtId="195" formatCode="_-* #,##0.00_ _-;\-* #,##0.00_ _-;_-* &quot;-&quot;??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0.000"/>
    <numFmt numFmtId="213" formatCode="#,##0.00000"/>
    <numFmt numFmtId="214" formatCode="#,##0.0000"/>
  </numFmts>
  <fonts count="8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 Armenian"/>
      <family val="2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b/>
      <sz val="16"/>
      <color indexed="8"/>
      <name val="GHEA Grapalat"/>
      <family val="3"/>
    </font>
    <font>
      <b/>
      <sz val="14"/>
      <color indexed="8"/>
      <name val="GHEA Grapalat"/>
      <family val="0"/>
    </font>
    <font>
      <b/>
      <sz val="14"/>
      <color indexed="8"/>
      <name val="Sylfaen"/>
      <family val="1"/>
    </font>
    <font>
      <b/>
      <sz val="10"/>
      <name val="Sylfaen"/>
      <family val="1"/>
    </font>
    <font>
      <b/>
      <sz val="1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4"/>
      <color indexed="8"/>
      <name val="GHEA Grapalat"/>
      <family val="3"/>
    </font>
    <font>
      <sz val="8"/>
      <color indexed="8"/>
      <name val="GHEA Grapalat"/>
      <family val="3"/>
    </font>
    <font>
      <b/>
      <sz val="28"/>
      <color indexed="8"/>
      <name val="Sylfaen"/>
      <family val="1"/>
    </font>
    <font>
      <b/>
      <sz val="28"/>
      <color indexed="8"/>
      <name val="GHEA Grapalat"/>
      <family val="3"/>
    </font>
    <font>
      <sz val="7.5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4"/>
      <color theme="1"/>
      <name val="Sylfaen"/>
      <family val="1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8"/>
      <color theme="1"/>
      <name val="GHEA Grapalat"/>
      <family val="3"/>
    </font>
    <font>
      <b/>
      <sz val="28"/>
      <color theme="1"/>
      <name val="Sylfaen"/>
      <family val="1"/>
    </font>
    <font>
      <b/>
      <sz val="28"/>
      <color theme="1"/>
      <name val="GHEA Grapalat"/>
      <family val="3"/>
    </font>
    <font>
      <b/>
      <sz val="14"/>
      <color theme="1"/>
      <name val="GHEA Grapalat"/>
      <family val="0"/>
    </font>
    <font>
      <sz val="7.5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209" fontId="2" fillId="0" borderId="30" xfId="0" applyNumberFormat="1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>
      <alignment horizontal="center" vertical="center"/>
    </xf>
    <xf numFmtId="209" fontId="2" fillId="0" borderId="18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18" xfId="0" applyNumberFormat="1" applyFont="1" applyFill="1" applyBorder="1" applyAlignment="1">
      <alignment horizontal="center" vertical="center"/>
    </xf>
    <xf numFmtId="209" fontId="1" fillId="0" borderId="16" xfId="0" applyNumberFormat="1" applyFont="1" applyFill="1" applyBorder="1" applyAlignment="1">
      <alignment horizontal="center" vertical="center"/>
    </xf>
    <xf numFmtId="209" fontId="2" fillId="0" borderId="15" xfId="0" applyNumberFormat="1" applyFont="1" applyFill="1" applyBorder="1" applyAlignment="1">
      <alignment horizontal="center" vertical="center"/>
    </xf>
    <xf numFmtId="209" fontId="2" fillId="0" borderId="15" xfId="0" applyNumberFormat="1" applyFont="1" applyFill="1" applyBorder="1" applyAlignment="1">
      <alignment horizontal="center" vertical="center" wrapText="1"/>
    </xf>
    <xf numFmtId="209" fontId="1" fillId="33" borderId="0" xfId="0" applyNumberFormat="1" applyFont="1" applyFill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quotePrefix="1">
      <alignment horizontal="center" vertical="center"/>
    </xf>
    <xf numFmtId="49" fontId="3" fillId="0" borderId="31" xfId="0" applyNumberFormat="1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209" fontId="2" fillId="0" borderId="0" xfId="0" applyNumberFormat="1" applyFont="1" applyFill="1" applyAlignment="1">
      <alignment/>
    </xf>
    <xf numFmtId="209" fontId="1" fillId="0" borderId="0" xfId="0" applyNumberFormat="1" applyFont="1" applyFill="1" applyAlignment="1">
      <alignment horizontal="left"/>
    </xf>
    <xf numFmtId="209" fontId="1" fillId="0" borderId="0" xfId="0" applyNumberFormat="1" applyFont="1" applyFill="1" applyAlignment="1">
      <alignment wrapText="1"/>
    </xf>
    <xf numFmtId="20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top" wrapText="1"/>
    </xf>
    <xf numFmtId="209" fontId="18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Continuous" wrapText="1"/>
    </xf>
    <xf numFmtId="0" fontId="1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/>
    </xf>
    <xf numFmtId="0" fontId="2" fillId="0" borderId="42" xfId="0" applyFont="1" applyFill="1" applyBorder="1" applyAlignment="1">
      <alignment horizontal="center" wrapText="1"/>
    </xf>
    <xf numFmtId="209" fontId="2" fillId="0" borderId="40" xfId="0" applyNumberFormat="1" applyFont="1" applyFill="1" applyBorder="1" applyAlignment="1">
      <alignment horizontal="center" vertical="center" wrapText="1"/>
    </xf>
    <xf numFmtId="209" fontId="11" fillId="0" borderId="15" xfId="0" applyNumberFormat="1" applyFont="1" applyFill="1" applyBorder="1" applyAlignment="1">
      <alignment horizontal="right" wrapText="1"/>
    </xf>
    <xf numFmtId="211" fontId="11" fillId="0" borderId="15" xfId="0" applyNumberFormat="1" applyFont="1" applyFill="1" applyBorder="1" applyAlignment="1">
      <alignment wrapText="1"/>
    </xf>
    <xf numFmtId="209" fontId="11" fillId="0" borderId="15" xfId="0" applyNumberFormat="1" applyFont="1" applyFill="1" applyBorder="1" applyAlignment="1">
      <alignment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16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11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16" fillId="0" borderId="5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1" fillId="0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 vertical="center"/>
    </xf>
    <xf numFmtId="0" fontId="12" fillId="0" borderId="50" xfId="0" applyFont="1" applyFill="1" applyBorder="1" applyAlignment="1">
      <alignment wrapText="1"/>
    </xf>
    <xf numFmtId="0" fontId="11" fillId="0" borderId="47" xfId="0" applyFont="1" applyFill="1" applyBorder="1" applyAlignment="1">
      <alignment horizontal="left" wrapText="1"/>
    </xf>
    <xf numFmtId="0" fontId="16" fillId="0" borderId="50" xfId="0" applyFont="1" applyFill="1" applyBorder="1" applyAlignment="1">
      <alignment wrapText="1"/>
    </xf>
    <xf numFmtId="209" fontId="1" fillId="0" borderId="11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wrapText="1"/>
    </xf>
    <xf numFmtId="0" fontId="19" fillId="0" borderId="50" xfId="0" applyFont="1" applyFill="1" applyBorder="1" applyAlignment="1">
      <alignment/>
    </xf>
    <xf numFmtId="0" fontId="19" fillId="0" borderId="50" xfId="0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4" fillId="0" borderId="51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0" fontId="12" fillId="0" borderId="44" xfId="0" applyFont="1" applyFill="1" applyBorder="1" applyAlignment="1">
      <alignment wrapText="1"/>
    </xf>
    <xf numFmtId="0" fontId="4" fillId="0" borderId="53" xfId="0" applyFont="1" applyFill="1" applyBorder="1" applyAlignment="1">
      <alignment/>
    </xf>
    <xf numFmtId="0" fontId="19" fillId="0" borderId="54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0" fontId="12" fillId="0" borderId="40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11" fillId="0" borderId="55" xfId="0" applyFont="1" applyFill="1" applyBorder="1" applyAlignment="1">
      <alignment horizontal="left"/>
    </xf>
    <xf numFmtId="0" fontId="16" fillId="0" borderId="40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16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209" fontId="1" fillId="0" borderId="56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 wrapText="1"/>
    </xf>
    <xf numFmtId="209" fontId="1" fillId="0" borderId="12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09" fontId="1" fillId="0" borderId="50" xfId="0" applyNumberFormat="1" applyFont="1" applyFill="1" applyBorder="1" applyAlignment="1">
      <alignment horizontal="center" vertical="center" wrapText="1"/>
    </xf>
    <xf numFmtId="209" fontId="1" fillId="0" borderId="5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209" fontId="8" fillId="0" borderId="15" xfId="0" applyNumberFormat="1" applyFont="1" applyFill="1" applyBorder="1" applyAlignment="1">
      <alignment horizontal="center" vertical="center"/>
    </xf>
    <xf numFmtId="211" fontId="11" fillId="0" borderId="15" xfId="0" applyNumberFormat="1" applyFont="1" applyFill="1" applyBorder="1" applyAlignment="1">
      <alignment horizontal="center" vertical="center" wrapText="1"/>
    </xf>
    <xf numFmtId="209" fontId="2" fillId="0" borderId="44" xfId="0" applyNumberFormat="1" applyFont="1" applyFill="1" applyBorder="1" applyAlignment="1">
      <alignment horizontal="center" vertical="center"/>
    </xf>
    <xf numFmtId="209" fontId="2" fillId="0" borderId="47" xfId="0" applyNumberFormat="1" applyFont="1" applyFill="1" applyBorder="1" applyAlignment="1">
      <alignment horizontal="center" vertical="center"/>
    </xf>
    <xf numFmtId="209" fontId="2" fillId="0" borderId="10" xfId="0" applyNumberFormat="1" applyFont="1" applyFill="1" applyBorder="1" applyAlignment="1">
      <alignment horizontal="center" vertical="center"/>
    </xf>
    <xf numFmtId="209" fontId="2" fillId="0" borderId="63" xfId="0" applyNumberFormat="1" applyFont="1" applyFill="1" applyBorder="1" applyAlignment="1">
      <alignment horizontal="center" vertical="center"/>
    </xf>
    <xf numFmtId="209" fontId="1" fillId="0" borderId="50" xfId="0" applyNumberFormat="1" applyFont="1" applyFill="1" applyBorder="1" applyAlignment="1">
      <alignment horizontal="center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56" xfId="0" applyNumberFormat="1" applyFont="1" applyFill="1" applyBorder="1" applyAlignment="1">
      <alignment horizontal="center" vertical="center"/>
    </xf>
    <xf numFmtId="209" fontId="1" fillId="0" borderId="52" xfId="0" applyNumberFormat="1" applyFont="1" applyFill="1" applyBorder="1" applyAlignment="1">
      <alignment horizontal="center" vertical="center"/>
    </xf>
    <xf numFmtId="209" fontId="1" fillId="0" borderId="44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 wrapText="1"/>
    </xf>
    <xf numFmtId="209" fontId="1" fillId="0" borderId="64" xfId="0" applyNumberFormat="1" applyFont="1" applyFill="1" applyBorder="1" applyAlignment="1">
      <alignment horizontal="center" vertical="center"/>
    </xf>
    <xf numFmtId="209" fontId="1" fillId="0" borderId="40" xfId="0" applyNumberFormat="1" applyFont="1" applyFill="1" applyBorder="1" applyAlignment="1">
      <alignment horizontal="center" vertical="center"/>
    </xf>
    <xf numFmtId="209" fontId="1" fillId="0" borderId="55" xfId="0" applyNumberFormat="1" applyFont="1" applyFill="1" applyBorder="1" applyAlignment="1">
      <alignment horizontal="center" vertical="center"/>
    </xf>
    <xf numFmtId="209" fontId="1" fillId="0" borderId="65" xfId="0" applyNumberFormat="1" applyFont="1" applyFill="1" applyBorder="1" applyAlignment="1">
      <alignment horizontal="center" vertical="center" wrapText="1"/>
    </xf>
    <xf numFmtId="209" fontId="1" fillId="0" borderId="66" xfId="0" applyNumberFormat="1" applyFont="1" applyFill="1" applyBorder="1" applyAlignment="1">
      <alignment horizontal="center" vertical="center"/>
    </xf>
    <xf numFmtId="209" fontId="2" fillId="0" borderId="40" xfId="0" applyNumberFormat="1" applyFont="1" applyFill="1" applyBorder="1" applyAlignment="1">
      <alignment horizontal="center" vertical="center"/>
    </xf>
    <xf numFmtId="209" fontId="2" fillId="0" borderId="67" xfId="0" applyNumberFormat="1" applyFont="1" applyFill="1" applyBorder="1" applyAlignment="1">
      <alignment horizontal="center" vertical="center" wrapText="1"/>
    </xf>
    <xf numFmtId="209" fontId="2" fillId="0" borderId="10" xfId="0" applyNumberFormat="1" applyFont="1" applyFill="1" applyBorder="1" applyAlignment="1">
      <alignment horizontal="center" vertical="center" wrapText="1"/>
    </xf>
    <xf numFmtId="209" fontId="2" fillId="0" borderId="68" xfId="0" applyNumberFormat="1" applyFont="1" applyFill="1" applyBorder="1" applyAlignment="1">
      <alignment horizontal="center" vertical="center"/>
    </xf>
    <xf numFmtId="209" fontId="2" fillId="0" borderId="47" xfId="0" applyNumberFormat="1" applyFont="1" applyFill="1" applyBorder="1" applyAlignment="1">
      <alignment horizontal="center" vertical="center" wrapText="1"/>
    </xf>
    <xf numFmtId="209" fontId="2" fillId="0" borderId="63" xfId="0" applyNumberFormat="1" applyFont="1" applyFill="1" applyBorder="1" applyAlignment="1">
      <alignment horizontal="center" vertical="center" wrapText="1"/>
    </xf>
    <xf numFmtId="209" fontId="0" fillId="0" borderId="11" xfId="0" applyNumberFormat="1" applyFont="1" applyFill="1" applyBorder="1" applyAlignment="1">
      <alignment horizontal="center" vertical="center"/>
    </xf>
    <xf numFmtId="209" fontId="0" fillId="0" borderId="56" xfId="0" applyNumberFormat="1" applyFont="1" applyFill="1" applyBorder="1" applyAlignment="1">
      <alignment horizontal="center" vertical="center"/>
    </xf>
    <xf numFmtId="209" fontId="1" fillId="0" borderId="23" xfId="0" applyNumberFormat="1" applyFont="1" applyFill="1" applyBorder="1" applyAlignment="1">
      <alignment horizontal="center" vertical="center" wrapText="1"/>
    </xf>
    <xf numFmtId="209" fontId="1" fillId="0" borderId="69" xfId="0" applyNumberFormat="1" applyFont="1" applyFill="1" applyBorder="1" applyAlignment="1">
      <alignment horizontal="center" vertical="center"/>
    </xf>
    <xf numFmtId="209" fontId="2" fillId="0" borderId="55" xfId="0" applyNumberFormat="1" applyFont="1" applyFill="1" applyBorder="1" applyAlignment="1">
      <alignment horizontal="center" vertical="center"/>
    </xf>
    <xf numFmtId="209" fontId="2" fillId="0" borderId="65" xfId="0" applyNumberFormat="1" applyFont="1" applyFill="1" applyBorder="1" applyAlignment="1">
      <alignment horizontal="center" vertical="center"/>
    </xf>
    <xf numFmtId="209" fontId="2" fillId="0" borderId="66" xfId="0" applyNumberFormat="1" applyFont="1" applyFill="1" applyBorder="1" applyAlignment="1">
      <alignment horizontal="center" vertical="center"/>
    </xf>
    <xf numFmtId="209" fontId="1" fillId="0" borderId="47" xfId="0" applyNumberFormat="1" applyFont="1" applyFill="1" applyBorder="1" applyAlignment="1">
      <alignment horizontal="center" vertical="center"/>
    </xf>
    <xf numFmtId="209" fontId="1" fillId="0" borderId="10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/>
    </xf>
    <xf numFmtId="209" fontId="0" fillId="0" borderId="5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38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Continuous" wrapText="1"/>
    </xf>
    <xf numFmtId="0" fontId="1" fillId="0" borderId="4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0" fontId="11" fillId="0" borderId="49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Continuous" wrapText="1"/>
    </xf>
    <xf numFmtId="0" fontId="1" fillId="0" borderId="62" xfId="0" applyFont="1" applyFill="1" applyBorder="1" applyAlignment="1">
      <alignment horizontal="centerContinuous" wrapText="1"/>
    </xf>
    <xf numFmtId="209" fontId="1" fillId="0" borderId="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209" fontId="1" fillId="0" borderId="15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09" fontId="1" fillId="0" borderId="5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09" fontId="1" fillId="0" borderId="57" xfId="0" applyNumberFormat="1" applyFont="1" applyFill="1" applyBorder="1" applyAlignment="1">
      <alignment horizontal="center" vertical="center"/>
    </xf>
    <xf numFmtId="209" fontId="1" fillId="0" borderId="51" xfId="0" applyNumberFormat="1" applyFont="1" applyFill="1" applyBorder="1" applyAlignment="1">
      <alignment horizontal="center" vertical="center"/>
    </xf>
    <xf numFmtId="209" fontId="1" fillId="0" borderId="2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 readingOrder="1"/>
    </xf>
    <xf numFmtId="0" fontId="11" fillId="0" borderId="53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right" vertical="center" wrapText="1" readingOrder="1"/>
    </xf>
    <xf numFmtId="209" fontId="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center" vertical="center" wrapText="1" readingOrder="1"/>
    </xf>
    <xf numFmtId="0" fontId="11" fillId="0" borderId="46" xfId="0" applyNumberFormat="1" applyFont="1" applyFill="1" applyBorder="1" applyAlignment="1">
      <alignment horizontal="center" vertical="center" wrapText="1" readingOrder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09" fontId="1" fillId="0" borderId="48" xfId="0" applyNumberFormat="1" applyFont="1" applyFill="1" applyBorder="1" applyAlignment="1">
      <alignment horizontal="center" vertical="center"/>
    </xf>
    <xf numFmtId="209" fontId="1" fillId="0" borderId="42" xfId="0" applyNumberFormat="1" applyFont="1" applyFill="1" applyBorder="1" applyAlignment="1">
      <alignment horizontal="center" vertical="center"/>
    </xf>
    <xf numFmtId="209" fontId="1" fillId="0" borderId="58" xfId="0" applyNumberFormat="1" applyFont="1" applyFill="1" applyBorder="1" applyAlignment="1">
      <alignment horizontal="center" vertical="center"/>
    </xf>
    <xf numFmtId="209" fontId="1" fillId="0" borderId="41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right" vertical="center" wrapText="1" readingOrder="1"/>
    </xf>
    <xf numFmtId="0" fontId="11" fillId="0" borderId="49" xfId="0" applyNumberFormat="1" applyFont="1" applyFill="1" applyBorder="1" applyAlignment="1">
      <alignment vertical="center" wrapText="1" readingOrder="1"/>
    </xf>
    <xf numFmtId="209" fontId="1" fillId="0" borderId="4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9" fontId="1" fillId="0" borderId="11" xfId="0" applyNumberFormat="1" applyFont="1" applyBorder="1" applyAlignment="1">
      <alignment horizontal="center" vertical="center"/>
    </xf>
    <xf numFmtId="209" fontId="18" fillId="0" borderId="11" xfId="0" applyNumberFormat="1" applyFont="1" applyFill="1" applyBorder="1" applyAlignment="1">
      <alignment horizontal="center" vertical="center"/>
    </xf>
    <xf numFmtId="209" fontId="8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1" fillId="0" borderId="71" xfId="0" applyFont="1" applyFill="1" applyBorder="1" applyAlignment="1">
      <alignment horizontal="centerContinuous" vertical="center" wrapText="1"/>
    </xf>
    <xf numFmtId="0" fontId="1" fillId="0" borderId="49" xfId="0" applyFont="1" applyFill="1" applyBorder="1" applyAlignment="1">
      <alignment horizontal="center" vertical="center"/>
    </xf>
    <xf numFmtId="209" fontId="0" fillId="0" borderId="49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09" fontId="0" fillId="0" borderId="59" xfId="0" applyNumberFormat="1" applyFont="1" applyFill="1" applyBorder="1" applyAlignment="1">
      <alignment horizontal="center" vertical="center"/>
    </xf>
    <xf numFmtId="209" fontId="18" fillId="0" borderId="59" xfId="0" applyNumberFormat="1" applyFont="1" applyFill="1" applyBorder="1" applyAlignment="1">
      <alignment horizontal="center" vertical="center"/>
    </xf>
    <xf numFmtId="209" fontId="18" fillId="0" borderId="59" xfId="0" applyNumberFormat="1" applyFont="1" applyFill="1" applyBorder="1" applyAlignment="1">
      <alignment horizontal="center" vertical="center"/>
    </xf>
    <xf numFmtId="209" fontId="1" fillId="0" borderId="59" xfId="0" applyNumberFormat="1" applyFont="1" applyFill="1" applyBorder="1" applyAlignment="1">
      <alignment horizontal="center" vertical="center"/>
    </xf>
    <xf numFmtId="209" fontId="8" fillId="0" borderId="5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1" fillId="0" borderId="55" xfId="0" applyFont="1" applyFill="1" applyBorder="1" applyAlignment="1">
      <alignment horizontal="centerContinuous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209" fontId="1" fillId="0" borderId="55" xfId="0" applyNumberFormat="1" applyFont="1" applyBorder="1" applyAlignment="1">
      <alignment horizontal="center" vertical="center"/>
    </xf>
    <xf numFmtId="209" fontId="18" fillId="0" borderId="5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09" fontId="0" fillId="0" borderId="11" xfId="0" applyNumberFormat="1" applyFont="1" applyFill="1" applyBorder="1" applyAlignment="1" applyProtection="1">
      <alignment horizontal="center" vertical="center"/>
      <protection/>
    </xf>
    <xf numFmtId="209" fontId="1" fillId="0" borderId="15" xfId="0" applyNumberFormat="1" applyFont="1" applyFill="1" applyBorder="1" applyAlignment="1" applyProtection="1">
      <alignment horizontal="center" vertical="center"/>
      <protection/>
    </xf>
    <xf numFmtId="209" fontId="1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wrapText="1"/>
    </xf>
    <xf numFmtId="209" fontId="1" fillId="0" borderId="0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3" fillId="0" borderId="38" xfId="0" applyNumberFormat="1" applyFont="1" applyFill="1" applyBorder="1" applyAlignment="1">
      <alignment horizontal="center" vertical="center" wrapText="1" readingOrder="1"/>
    </xf>
    <xf numFmtId="0" fontId="6" fillId="0" borderId="46" xfId="0" applyNumberFormat="1" applyFont="1" applyFill="1" applyBorder="1" applyAlignment="1">
      <alignment horizontal="center" vertical="center" wrapText="1" readingOrder="1"/>
    </xf>
    <xf numFmtId="209" fontId="2" fillId="0" borderId="48" xfId="0" applyNumberFormat="1" applyFont="1" applyFill="1" applyBorder="1" applyAlignment="1">
      <alignment horizontal="center" vertical="center"/>
    </xf>
    <xf numFmtId="209" fontId="6" fillId="0" borderId="40" xfId="0" applyNumberFormat="1" applyFont="1" applyFill="1" applyBorder="1" applyAlignment="1">
      <alignment horizontal="center" vertical="center"/>
    </xf>
    <xf numFmtId="209" fontId="6" fillId="0" borderId="41" xfId="0" applyNumberFormat="1" applyFont="1" applyFill="1" applyBorder="1" applyAlignment="1">
      <alignment horizontal="center" vertical="center"/>
    </xf>
    <xf numFmtId="209" fontId="2" fillId="0" borderId="50" xfId="0" applyNumberFormat="1" applyFont="1" applyFill="1" applyBorder="1" applyAlignment="1">
      <alignment horizontal="center" vertical="center"/>
    </xf>
    <xf numFmtId="209" fontId="2" fillId="0" borderId="2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6" fillId="0" borderId="49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209" fontId="27" fillId="0" borderId="49" xfId="0" applyNumberFormat="1" applyFont="1" applyFill="1" applyBorder="1" applyAlignment="1">
      <alignment horizontal="center" vertical="center"/>
    </xf>
    <xf numFmtId="209" fontId="27" fillId="0" borderId="50" xfId="0" applyNumberFormat="1" applyFont="1" applyFill="1" applyBorder="1" applyAlignment="1">
      <alignment horizontal="center" vertical="center"/>
    </xf>
    <xf numFmtId="209" fontId="27" fillId="0" borderId="59" xfId="0" applyNumberFormat="1" applyFont="1" applyFill="1" applyBorder="1" applyAlignment="1">
      <alignment horizontal="center" vertical="center"/>
    </xf>
    <xf numFmtId="209" fontId="27" fillId="0" borderId="11" xfId="0" applyNumberFormat="1" applyFont="1" applyFill="1" applyBorder="1" applyAlignment="1">
      <alignment horizontal="center" vertical="center"/>
    </xf>
    <xf numFmtId="209" fontId="27" fillId="0" borderId="15" xfId="0" applyNumberFormat="1" applyFont="1" applyFill="1" applyBorder="1" applyAlignment="1">
      <alignment horizontal="center" vertical="center"/>
    </xf>
    <xf numFmtId="211" fontId="17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 vertical="center"/>
    </xf>
    <xf numFmtId="209" fontId="18" fillId="0" borderId="0" xfId="0" applyNumberFormat="1" applyFont="1" applyFill="1" applyBorder="1" applyAlignment="1">
      <alignment vertical="center"/>
    </xf>
    <xf numFmtId="209" fontId="0" fillId="0" borderId="0" xfId="0" applyNumberFormat="1" applyFont="1" applyAlignment="1">
      <alignment/>
    </xf>
    <xf numFmtId="209" fontId="2" fillId="0" borderId="52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78" fillId="0" borderId="0" xfId="0" applyFont="1" applyAlignment="1">
      <alignment/>
    </xf>
    <xf numFmtId="209" fontId="1" fillId="34" borderId="54" xfId="0" applyNumberFormat="1" applyFont="1" applyFill="1" applyBorder="1" applyAlignment="1">
      <alignment horizontal="center" vertical="center"/>
    </xf>
    <xf numFmtId="209" fontId="1" fillId="34" borderId="57" xfId="0" applyNumberFormat="1" applyFont="1" applyFill="1" applyBorder="1" applyAlignment="1">
      <alignment horizontal="center" vertical="center"/>
    </xf>
    <xf numFmtId="209" fontId="1" fillId="34" borderId="54" xfId="0" applyNumberFormat="1" applyFont="1" applyFill="1" applyBorder="1" applyAlignment="1" applyProtection="1">
      <alignment horizontal="center" vertical="center"/>
      <protection/>
    </xf>
    <xf numFmtId="209" fontId="1" fillId="34" borderId="50" xfId="0" applyNumberFormat="1" applyFont="1" applyFill="1" applyBorder="1" applyAlignment="1">
      <alignment horizontal="center" vertical="center"/>
    </xf>
    <xf numFmtId="209" fontId="1" fillId="34" borderId="21" xfId="0" applyNumberFormat="1" applyFont="1" applyFill="1" applyBorder="1" applyAlignment="1">
      <alignment horizontal="center" vertical="center"/>
    </xf>
    <xf numFmtId="209" fontId="1" fillId="34" borderId="52" xfId="0" applyNumberFormat="1" applyFont="1" applyFill="1" applyBorder="1" applyAlignment="1">
      <alignment horizontal="center" vertical="center"/>
    </xf>
    <xf numFmtId="209" fontId="1" fillId="0" borderId="15" xfId="44" applyNumberFormat="1" applyFont="1" applyFill="1" applyBorder="1" applyAlignment="1">
      <alignment horizontal="center" vertical="center"/>
    </xf>
    <xf numFmtId="209" fontId="0" fillId="0" borderId="11" xfId="0" applyNumberFormat="1" applyFont="1" applyBorder="1" applyAlignment="1">
      <alignment horizontal="center" vertical="center"/>
    </xf>
    <xf numFmtId="209" fontId="0" fillId="0" borderId="15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 vertical="center"/>
    </xf>
    <xf numFmtId="211" fontId="0" fillId="0" borderId="15" xfId="0" applyNumberFormat="1" applyFont="1" applyBorder="1" applyAlignment="1">
      <alignment horizontal="center" vertical="center"/>
    </xf>
    <xf numFmtId="213" fontId="1" fillId="0" borderId="50" xfId="0" applyNumberFormat="1" applyFont="1" applyFill="1" applyBorder="1" applyAlignment="1">
      <alignment horizontal="center" vertical="center"/>
    </xf>
    <xf numFmtId="213" fontId="6" fillId="0" borderId="41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8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33" xfId="0" applyNumberFormat="1" applyFont="1" applyFill="1" applyBorder="1" applyAlignment="1">
      <alignment horizontal="center" vertical="center" wrapText="1" readingOrder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209" fontId="1" fillId="0" borderId="0" xfId="0" applyNumberFormat="1" applyFont="1" applyFill="1" applyAlignment="1">
      <alignment horizontal="left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203" fontId="8" fillId="0" borderId="15" xfId="0" applyNumberFormat="1" applyFont="1" applyFill="1" applyBorder="1" applyAlignment="1">
      <alignment horizontal="center" vertical="center" wrapText="1"/>
    </xf>
    <xf numFmtId="203" fontId="8" fillId="0" borderId="33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14" fontId="13" fillId="0" borderId="5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6384" width="9.140625" style="420" customWidth="1"/>
  </cols>
  <sheetData>
    <row r="1" spans="5:11" ht="16.5">
      <c r="E1" s="447" t="s">
        <v>789</v>
      </c>
      <c r="F1" s="447"/>
      <c r="G1" s="447"/>
      <c r="H1" s="447"/>
      <c r="I1" s="448"/>
      <c r="J1" s="448"/>
      <c r="K1" s="449"/>
    </row>
    <row r="2" spans="5:11" ht="16.5">
      <c r="E2" s="447" t="s">
        <v>790</v>
      </c>
      <c r="F2" s="447"/>
      <c r="G2" s="447"/>
      <c r="H2" s="447"/>
      <c r="I2" s="448"/>
      <c r="J2" s="448"/>
      <c r="K2" s="449"/>
    </row>
    <row r="3" spans="5:11" ht="16.5">
      <c r="E3" s="447" t="s">
        <v>791</v>
      </c>
      <c r="F3" s="447"/>
      <c r="G3" s="447"/>
      <c r="H3" s="447"/>
      <c r="I3" s="448"/>
      <c r="J3" s="448"/>
      <c r="K3" s="449"/>
    </row>
    <row r="4" spans="5:11" ht="16.5">
      <c r="E4" s="447" t="s">
        <v>803</v>
      </c>
      <c r="F4" s="448"/>
      <c r="G4" s="448"/>
      <c r="H4" s="448"/>
      <c r="I4" s="448"/>
      <c r="J4" s="448"/>
      <c r="K4" s="449"/>
    </row>
    <row r="5" spans="5:10" ht="16.5">
      <c r="E5" s="434"/>
      <c r="F5" s="435"/>
      <c r="G5" s="435"/>
      <c r="H5" s="435"/>
      <c r="I5" s="435"/>
      <c r="J5" s="435"/>
    </row>
    <row r="6" spans="5:10" ht="75.75" customHeight="1">
      <c r="E6" s="434"/>
      <c r="F6" s="435"/>
      <c r="G6" s="435"/>
      <c r="H6" s="435"/>
      <c r="I6" s="435"/>
      <c r="J6" s="435"/>
    </row>
    <row r="7" spans="1:11" ht="30" customHeight="1">
      <c r="A7" s="454" t="s">
        <v>792</v>
      </c>
      <c r="B7" s="454"/>
      <c r="C7" s="454"/>
      <c r="D7" s="454"/>
      <c r="E7" s="454"/>
      <c r="F7" s="454"/>
      <c r="G7" s="454"/>
      <c r="H7" s="454"/>
      <c r="I7" s="441"/>
      <c r="J7" s="441"/>
      <c r="K7" s="441"/>
    </row>
    <row r="8" spans="1:11" ht="15.75" customHeight="1">
      <c r="A8" s="455" t="s">
        <v>794</v>
      </c>
      <c r="B8" s="456"/>
      <c r="C8" s="456"/>
      <c r="D8" s="456"/>
      <c r="E8" s="456"/>
      <c r="F8" s="441"/>
      <c r="G8" s="441"/>
      <c r="H8" s="441"/>
      <c r="I8" s="441"/>
      <c r="J8" s="441"/>
      <c r="K8" s="441"/>
    </row>
    <row r="9" spans="1:11" ht="37.5" customHeight="1">
      <c r="A9" s="454" t="s">
        <v>793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</row>
    <row r="10" spans="1:11" ht="16.5">
      <c r="A10" s="442" t="s">
        <v>795</v>
      </c>
      <c r="B10" s="457"/>
      <c r="C10" s="457"/>
      <c r="D10" s="457"/>
      <c r="E10" s="457"/>
      <c r="F10" s="457"/>
      <c r="G10" s="441"/>
      <c r="H10" s="441"/>
      <c r="I10" s="441"/>
      <c r="J10" s="441"/>
      <c r="K10" s="441"/>
    </row>
    <row r="11" spans="1:11" ht="39.75" customHeight="1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6"/>
    </row>
    <row r="12" spans="1:11" ht="39">
      <c r="A12" s="450" t="s">
        <v>796</v>
      </c>
      <c r="B12" s="451"/>
      <c r="C12" s="451"/>
      <c r="D12" s="451"/>
      <c r="E12" s="451"/>
      <c r="F12" s="451"/>
      <c r="G12" s="451"/>
      <c r="H12" s="451"/>
      <c r="I12" s="452"/>
      <c r="J12" s="452"/>
      <c r="K12" s="453"/>
    </row>
    <row r="13" spans="1:11" ht="20.25">
      <c r="A13" s="437"/>
      <c r="B13" s="437"/>
      <c r="C13" s="437"/>
      <c r="D13" s="437"/>
      <c r="E13" s="437"/>
      <c r="F13" s="437"/>
      <c r="G13" s="437"/>
      <c r="H13" s="437"/>
      <c r="I13" s="436"/>
      <c r="J13" s="436"/>
      <c r="K13" s="436"/>
    </row>
    <row r="14" spans="1:11" ht="27" customHeight="1">
      <c r="A14" s="439" t="s">
        <v>797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1"/>
    </row>
    <row r="15" spans="1:11" ht="16.5">
      <c r="A15" s="442" t="s">
        <v>798</v>
      </c>
      <c r="B15" s="442"/>
      <c r="C15" s="442"/>
      <c r="D15" s="442"/>
      <c r="E15" s="442"/>
      <c r="F15" s="442"/>
      <c r="G15" s="442"/>
      <c r="H15" s="442"/>
      <c r="I15" s="442"/>
      <c r="J15" s="441"/>
      <c r="K15" s="441"/>
    </row>
    <row r="16" spans="1:11" ht="16.5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6"/>
    </row>
    <row r="17" spans="1:11" ht="40.5" customHeight="1">
      <c r="A17" s="443" t="s">
        <v>800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</row>
    <row r="18" spans="1:11" ht="16.5">
      <c r="A18" s="442" t="s">
        <v>799</v>
      </c>
      <c r="B18" s="442"/>
      <c r="C18" s="442"/>
      <c r="D18" s="442"/>
      <c r="E18" s="442"/>
      <c r="F18" s="442"/>
      <c r="G18" s="442"/>
      <c r="H18" s="441"/>
      <c r="I18" s="441"/>
      <c r="J18" s="441"/>
      <c r="K18" s="441"/>
    </row>
    <row r="19" spans="1:11" ht="16.5">
      <c r="A19" s="438"/>
      <c r="B19" s="438"/>
      <c r="C19" s="438"/>
      <c r="D19" s="438"/>
      <c r="E19" s="438"/>
      <c r="F19" s="438"/>
      <c r="G19" s="438"/>
      <c r="H19" s="436"/>
      <c r="I19" s="436"/>
      <c r="J19" s="436"/>
      <c r="K19" s="436"/>
    </row>
    <row r="20" spans="1:11" ht="16.5">
      <c r="A20" s="438"/>
      <c r="B20" s="438"/>
      <c r="C20" s="438"/>
      <c r="D20" s="438"/>
      <c r="E20" s="438"/>
      <c r="F20" s="438"/>
      <c r="G20" s="438"/>
      <c r="H20" s="436"/>
      <c r="I20" s="436"/>
      <c r="J20" s="436"/>
      <c r="K20" s="436"/>
    </row>
    <row r="21" spans="1:11" ht="16.5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</row>
    <row r="22" spans="1:11" ht="65.25" customHeight="1">
      <c r="A22" s="445" t="s">
        <v>802</v>
      </c>
      <c r="B22" s="445"/>
      <c r="C22" s="445"/>
      <c r="D22" s="445"/>
      <c r="E22" s="445"/>
      <c r="F22" s="445"/>
      <c r="G22" s="445"/>
      <c r="H22" s="445"/>
      <c r="I22" s="445"/>
      <c r="J22" s="446"/>
      <c r="K22" s="446"/>
    </row>
    <row r="23" spans="1:11" ht="16.5">
      <c r="A23" s="442" t="s">
        <v>801</v>
      </c>
      <c r="B23" s="442"/>
      <c r="C23" s="442"/>
      <c r="D23" s="442"/>
      <c r="E23" s="442"/>
      <c r="F23" s="442"/>
      <c r="G23" s="442"/>
      <c r="H23" s="442"/>
      <c r="I23" s="442"/>
      <c r="J23" s="441"/>
      <c r="K23" s="441"/>
    </row>
  </sheetData>
  <sheetProtection selectLockedCells="1"/>
  <mergeCells count="15">
    <mergeCell ref="E1:K1"/>
    <mergeCell ref="E2:K2"/>
    <mergeCell ref="E3:K3"/>
    <mergeCell ref="E4:K4"/>
    <mergeCell ref="A12:K12"/>
    <mergeCell ref="A7:K7"/>
    <mergeCell ref="A8:K8"/>
    <mergeCell ref="A9:K9"/>
    <mergeCell ref="A10:K10"/>
    <mergeCell ref="A14:K14"/>
    <mergeCell ref="A15:K15"/>
    <mergeCell ref="A18:K18"/>
    <mergeCell ref="A17:K17"/>
    <mergeCell ref="A22:K22"/>
    <mergeCell ref="A23:K23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7.7109375" style="35" bestFit="1" customWidth="1"/>
    <col min="2" max="2" width="42.421875" style="59" customWidth="1"/>
    <col min="3" max="3" width="8.7109375" style="35" customWidth="1"/>
    <col min="4" max="4" width="13.8515625" style="60" customWidth="1"/>
    <col min="5" max="5" width="14.140625" style="58" customWidth="1"/>
    <col min="6" max="6" width="12.140625" style="58" customWidth="1"/>
    <col min="7" max="7" width="10.8515625" style="60" customWidth="1"/>
    <col min="8" max="8" width="10.421875" style="58" customWidth="1"/>
    <col min="9" max="9" width="11.28125" style="58" customWidth="1"/>
    <col min="10" max="10" width="11.140625" style="60" customWidth="1"/>
    <col min="11" max="16384" width="9.140625" style="37" customWidth="1"/>
  </cols>
  <sheetData>
    <row r="1" spans="5:6" s="36" customFormat="1" ht="28.5" customHeight="1">
      <c r="E1" s="470" t="s">
        <v>501</v>
      </c>
      <c r="F1" s="470"/>
    </row>
    <row r="2" spans="4:7" s="36" customFormat="1" ht="24.75" customHeight="1">
      <c r="D2" s="471" t="s">
        <v>502</v>
      </c>
      <c r="E2" s="471"/>
      <c r="F2" s="471"/>
      <c r="G2" s="471"/>
    </row>
    <row r="3" spans="9:10" s="36" customFormat="1" ht="13.5" thickBot="1">
      <c r="I3" s="458" t="s">
        <v>503</v>
      </c>
      <c r="J3" s="458"/>
    </row>
    <row r="4" spans="1:10" ht="13.5" customHeight="1" thickBot="1">
      <c r="A4" s="81"/>
      <c r="B4" s="81"/>
      <c r="C4" s="81"/>
      <c r="D4" s="459" t="s">
        <v>292</v>
      </c>
      <c r="E4" s="459"/>
      <c r="F4" s="459"/>
      <c r="G4" s="460" t="s">
        <v>313</v>
      </c>
      <c r="H4" s="461"/>
      <c r="I4" s="461"/>
      <c r="J4" s="462"/>
    </row>
    <row r="5" spans="1:10" ht="12.75" customHeight="1">
      <c r="A5" s="466" t="s">
        <v>652</v>
      </c>
      <c r="B5" s="466" t="s">
        <v>321</v>
      </c>
      <c r="C5" s="466" t="s">
        <v>651</v>
      </c>
      <c r="D5" s="468" t="s">
        <v>658</v>
      </c>
      <c r="E5" s="79" t="s">
        <v>583</v>
      </c>
      <c r="F5" s="79"/>
      <c r="G5" s="463" t="s">
        <v>314</v>
      </c>
      <c r="H5" s="464"/>
      <c r="I5" s="464"/>
      <c r="J5" s="465"/>
    </row>
    <row r="6" spans="1:10" ht="26.25" thickBot="1">
      <c r="A6" s="467"/>
      <c r="B6" s="467"/>
      <c r="C6" s="467"/>
      <c r="D6" s="469"/>
      <c r="E6" s="80" t="s">
        <v>653</v>
      </c>
      <c r="F6" s="82" t="s">
        <v>654</v>
      </c>
      <c r="G6" s="95">
        <v>1</v>
      </c>
      <c r="H6" s="95">
        <v>2</v>
      </c>
      <c r="I6" s="95">
        <v>3</v>
      </c>
      <c r="J6" s="95">
        <v>4</v>
      </c>
    </row>
    <row r="7" spans="1:10" s="35" customFormat="1" ht="12.75">
      <c r="A7" s="65">
        <v>1</v>
      </c>
      <c r="B7" s="40">
        <v>2</v>
      </c>
      <c r="C7" s="52">
        <v>3</v>
      </c>
      <c r="D7" s="52">
        <v>4</v>
      </c>
      <c r="E7" s="52">
        <v>5</v>
      </c>
      <c r="F7" s="40">
        <v>6</v>
      </c>
      <c r="G7" s="52">
        <v>7</v>
      </c>
      <c r="H7" s="52">
        <v>8</v>
      </c>
      <c r="I7" s="40">
        <v>9</v>
      </c>
      <c r="J7" s="114"/>
    </row>
    <row r="8" spans="1:10" s="36" customFormat="1" ht="36" customHeight="1">
      <c r="A8" s="124" t="s">
        <v>160</v>
      </c>
      <c r="B8" s="125" t="s">
        <v>553</v>
      </c>
      <c r="C8" s="126"/>
      <c r="D8" s="114">
        <f aca="true" t="shared" si="0" ref="D8:J8">SUM(D9,D47,D66)</f>
        <v>545643.3999999999</v>
      </c>
      <c r="E8" s="114">
        <f t="shared" si="0"/>
        <v>545643.3999999999</v>
      </c>
      <c r="F8" s="114">
        <f t="shared" si="0"/>
        <v>0</v>
      </c>
      <c r="G8" s="114">
        <f t="shared" si="0"/>
        <v>131083.99</v>
      </c>
      <c r="H8" s="114">
        <f t="shared" si="0"/>
        <v>265010.85000000003</v>
      </c>
      <c r="I8" s="114">
        <f t="shared" si="0"/>
        <v>403754.4</v>
      </c>
      <c r="J8" s="114">
        <f t="shared" si="0"/>
        <v>545643.3999999999</v>
      </c>
    </row>
    <row r="9" spans="1:10" s="47" customFormat="1" ht="89.25" customHeight="1">
      <c r="A9" s="43" t="s">
        <v>161</v>
      </c>
      <c r="B9" s="61" t="s">
        <v>524</v>
      </c>
      <c r="C9" s="46">
        <v>7100</v>
      </c>
      <c r="D9" s="114">
        <f>SUM(D10,D13,D15,D37,D41)</f>
        <v>89980.3</v>
      </c>
      <c r="E9" s="114">
        <f>SUM(E10,E13,E15,E37,E41)</f>
        <v>89980.3</v>
      </c>
      <c r="F9" s="115" t="s">
        <v>166</v>
      </c>
      <c r="G9" s="114">
        <f>SUM(G10,G13,G15,G37,G41)</f>
        <v>20333.625</v>
      </c>
      <c r="H9" s="114">
        <f>SUM(H10,H13,H15,H37,H41)</f>
        <v>39372.3</v>
      </c>
      <c r="I9" s="114">
        <f>SUM(I10,I13,I15,I37,I41)</f>
        <v>64086.775</v>
      </c>
      <c r="J9" s="114">
        <f>SUM(J10,J13,J15,J37,J41)</f>
        <v>89980.3</v>
      </c>
    </row>
    <row r="10" spans="1:10" s="47" customFormat="1" ht="47.25" customHeight="1">
      <c r="A10" s="43" t="s">
        <v>677</v>
      </c>
      <c r="B10" s="44" t="s">
        <v>537</v>
      </c>
      <c r="C10" s="45">
        <v>7131</v>
      </c>
      <c r="D10" s="116">
        <f>SUM(D11:D12)</f>
        <v>13800</v>
      </c>
      <c r="E10" s="116">
        <f>SUM(E11:E12)</f>
        <v>13800</v>
      </c>
      <c r="F10" s="115" t="s">
        <v>166</v>
      </c>
      <c r="G10" s="116">
        <f>SUM(G11:G12)</f>
        <v>2500</v>
      </c>
      <c r="H10" s="116">
        <f>SUM(H11:H12)</f>
        <v>5300</v>
      </c>
      <c r="I10" s="116">
        <f>SUM(I11:I12)</f>
        <v>9700</v>
      </c>
      <c r="J10" s="116">
        <f>SUM(J11:J12)</f>
        <v>13800</v>
      </c>
    </row>
    <row r="11" spans="1:10" ht="67.5" customHeight="1">
      <c r="A11" s="48" t="s">
        <v>335</v>
      </c>
      <c r="B11" s="111" t="s">
        <v>499</v>
      </c>
      <c r="C11" s="39"/>
      <c r="D11" s="117">
        <f>SUM(E11:F11)</f>
        <v>10000</v>
      </c>
      <c r="E11" s="117">
        <v>10000</v>
      </c>
      <c r="F11" s="117" t="s">
        <v>166</v>
      </c>
      <c r="G11" s="117">
        <v>1500</v>
      </c>
      <c r="H11" s="117">
        <v>3500</v>
      </c>
      <c r="I11" s="117">
        <v>7000</v>
      </c>
      <c r="J11" s="117">
        <v>10000</v>
      </c>
    </row>
    <row r="12" spans="1:10" ht="32.25" customHeight="1">
      <c r="A12" s="74">
        <v>1112</v>
      </c>
      <c r="B12" s="111" t="s">
        <v>322</v>
      </c>
      <c r="C12" s="39"/>
      <c r="D12" s="117">
        <f>SUM(E12:F12)</f>
        <v>3800</v>
      </c>
      <c r="E12" s="117">
        <v>3800</v>
      </c>
      <c r="F12" s="117" t="s">
        <v>166</v>
      </c>
      <c r="G12" s="117">
        <v>1000</v>
      </c>
      <c r="H12" s="117">
        <v>1800</v>
      </c>
      <c r="I12" s="117">
        <v>2700</v>
      </c>
      <c r="J12" s="117">
        <v>3800</v>
      </c>
    </row>
    <row r="13" spans="1:10" s="47" customFormat="1" ht="19.5" customHeight="1">
      <c r="A13" s="75">
        <v>1120</v>
      </c>
      <c r="B13" s="44" t="s">
        <v>323</v>
      </c>
      <c r="C13" s="45">
        <v>7136</v>
      </c>
      <c r="D13" s="116">
        <f>SUM(D14)</f>
        <v>56500</v>
      </c>
      <c r="E13" s="116">
        <f>SUM(E14)</f>
        <v>56500</v>
      </c>
      <c r="F13" s="115" t="s">
        <v>166</v>
      </c>
      <c r="G13" s="116">
        <f>SUM(G14)</f>
        <v>11000</v>
      </c>
      <c r="H13" s="116">
        <f>SUM(H14)</f>
        <v>23000</v>
      </c>
      <c r="I13" s="116">
        <f>SUM(I14)</f>
        <v>39000</v>
      </c>
      <c r="J13" s="116">
        <f>SUM(J14)</f>
        <v>56500</v>
      </c>
    </row>
    <row r="14" spans="1:10" ht="57.75" customHeight="1">
      <c r="A14" s="48" t="s">
        <v>336</v>
      </c>
      <c r="B14" s="111" t="s">
        <v>500</v>
      </c>
      <c r="C14" s="39"/>
      <c r="D14" s="117">
        <f>SUM(E14:F14)</f>
        <v>56500</v>
      </c>
      <c r="E14" s="117">
        <v>56500</v>
      </c>
      <c r="F14" s="117" t="s">
        <v>166</v>
      </c>
      <c r="G14" s="117">
        <v>11000</v>
      </c>
      <c r="H14" s="117">
        <v>23000</v>
      </c>
      <c r="I14" s="117">
        <v>39000</v>
      </c>
      <c r="J14" s="117">
        <v>56500</v>
      </c>
    </row>
    <row r="15" spans="1:10" s="47" customFormat="1" ht="45" customHeight="1">
      <c r="A15" s="43" t="s">
        <v>680</v>
      </c>
      <c r="B15" s="44" t="s">
        <v>324</v>
      </c>
      <c r="C15" s="57">
        <v>7145</v>
      </c>
      <c r="D15" s="116">
        <f>SUM(D16)</f>
        <v>12880.3</v>
      </c>
      <c r="E15" s="116">
        <f>SUM(E16)</f>
        <v>12880.3</v>
      </c>
      <c r="F15" s="115" t="s">
        <v>166</v>
      </c>
      <c r="G15" s="116">
        <f>SUM(G16)</f>
        <v>5133.625</v>
      </c>
      <c r="H15" s="116">
        <f>SUM(H16)</f>
        <v>7672.3</v>
      </c>
      <c r="I15" s="116">
        <f>SUM(I16)</f>
        <v>10286.775</v>
      </c>
      <c r="J15" s="116">
        <f>SUM(J16)</f>
        <v>12880.3</v>
      </c>
    </row>
    <row r="16" spans="1:10" ht="101.25" customHeight="1">
      <c r="A16" s="49" t="s">
        <v>337</v>
      </c>
      <c r="B16" s="113" t="s">
        <v>710</v>
      </c>
      <c r="C16" s="50">
        <v>7145</v>
      </c>
      <c r="D16" s="118">
        <f>D17+D20+D21+D22+D23+D24+D25+D26+D27+D28+D29+D30+D31+D32+D33+D34+D35+D36</f>
        <v>12880.3</v>
      </c>
      <c r="E16" s="118">
        <f>E17+E20+E21+E22+E23+E24+E25+E26+E27+E28+E29+E30+E31+E32+E33+E34+E35+E36</f>
        <v>12880.3</v>
      </c>
      <c r="F16" s="118" t="s">
        <v>166</v>
      </c>
      <c r="G16" s="118">
        <f>G17+G20+G21+G22+G23+G24+G25+G26+G27+G28+G29+G30+G31+G32+G33+G34+G35+G36</f>
        <v>5133.625</v>
      </c>
      <c r="H16" s="118">
        <f>H17+H20+H21+H22+H23+H24+H25+H26+H27+H28+H29+H30+H31+H32+H33+H34+H35+H36</f>
        <v>7672.3</v>
      </c>
      <c r="I16" s="118">
        <f>I17+I20+I21+I22+I23+I24+I25+I26+I27+I28+I29+I30+I31+I32+I33+I34+I35+I36</f>
        <v>10286.775</v>
      </c>
      <c r="J16" s="118">
        <f>J17+J20+J21+J22+J23+J24+J25+J26+J27+J28+J29+J30+J31+J32+J33+J34+J35+J36</f>
        <v>12880.3</v>
      </c>
    </row>
    <row r="17" spans="1:10" s="36" customFormat="1" ht="90" customHeight="1">
      <c r="A17" s="49" t="s">
        <v>338</v>
      </c>
      <c r="B17" s="109" t="s">
        <v>711</v>
      </c>
      <c r="C17" s="51"/>
      <c r="D17" s="118">
        <f>SUM(D18:D19)</f>
        <v>174</v>
      </c>
      <c r="E17" s="118">
        <f>SUM(E18:E19)</f>
        <v>174</v>
      </c>
      <c r="F17" s="118" t="s">
        <v>166</v>
      </c>
      <c r="G17" s="118">
        <f>SUM(G18:G19)</f>
        <v>31.5</v>
      </c>
      <c r="H17" s="118">
        <f>SUM(H18:H19)</f>
        <v>54</v>
      </c>
      <c r="I17" s="118">
        <f>SUM(I18:I19)</f>
        <v>114</v>
      </c>
      <c r="J17" s="118">
        <f>SUM(J18:J19)</f>
        <v>174</v>
      </c>
    </row>
    <row r="18" spans="1:10" s="36" customFormat="1" ht="42" customHeight="1">
      <c r="A18" s="48" t="s">
        <v>712</v>
      </c>
      <c r="B18" s="108" t="s">
        <v>713</v>
      </c>
      <c r="C18" s="39"/>
      <c r="D18" s="117">
        <f>E18</f>
        <v>150</v>
      </c>
      <c r="E18" s="117">
        <v>150</v>
      </c>
      <c r="F18" s="117" t="s">
        <v>166</v>
      </c>
      <c r="G18" s="117">
        <v>22.5</v>
      </c>
      <c r="H18" s="117">
        <v>45</v>
      </c>
      <c r="I18" s="117">
        <v>90</v>
      </c>
      <c r="J18" s="117">
        <v>150</v>
      </c>
    </row>
    <row r="19" spans="1:10" s="36" customFormat="1" ht="29.25" customHeight="1">
      <c r="A19" s="48" t="s">
        <v>714</v>
      </c>
      <c r="B19" s="54" t="s">
        <v>715</v>
      </c>
      <c r="C19" s="39"/>
      <c r="D19" s="117">
        <f>E19</f>
        <v>24</v>
      </c>
      <c r="E19" s="117">
        <v>24</v>
      </c>
      <c r="F19" s="117" t="s">
        <v>166</v>
      </c>
      <c r="G19" s="117">
        <v>9</v>
      </c>
      <c r="H19" s="117">
        <v>9</v>
      </c>
      <c r="I19" s="117">
        <v>24</v>
      </c>
      <c r="J19" s="117">
        <v>24</v>
      </c>
    </row>
    <row r="20" spans="1:10" s="36" customFormat="1" ht="118.5" customHeight="1">
      <c r="A20" s="48" t="s">
        <v>339</v>
      </c>
      <c r="B20" s="108" t="s">
        <v>716</v>
      </c>
      <c r="C20" s="39"/>
      <c r="D20" s="117">
        <f>E20</f>
        <v>12</v>
      </c>
      <c r="E20" s="117">
        <v>12</v>
      </c>
      <c r="F20" s="117" t="s">
        <v>166</v>
      </c>
      <c r="G20" s="117">
        <v>6</v>
      </c>
      <c r="H20" s="117">
        <v>6</v>
      </c>
      <c r="I20" s="117">
        <v>12</v>
      </c>
      <c r="J20" s="117">
        <v>12</v>
      </c>
    </row>
    <row r="21" spans="1:10" s="36" customFormat="1" ht="48" customHeight="1">
      <c r="A21" s="41" t="s">
        <v>340</v>
      </c>
      <c r="B21" s="108" t="s">
        <v>717</v>
      </c>
      <c r="C21" s="39"/>
      <c r="D21" s="117">
        <f>SUM(E21:F21)</f>
        <v>30</v>
      </c>
      <c r="E21" s="117">
        <v>30</v>
      </c>
      <c r="F21" s="117" t="s">
        <v>166</v>
      </c>
      <c r="G21" s="117">
        <v>7.5</v>
      </c>
      <c r="H21" s="117">
        <v>15</v>
      </c>
      <c r="I21" s="117">
        <v>30</v>
      </c>
      <c r="J21" s="117">
        <v>30</v>
      </c>
    </row>
    <row r="22" spans="1:10" s="36" customFormat="1" ht="62.25" customHeight="1">
      <c r="A22" s="48" t="s">
        <v>341</v>
      </c>
      <c r="B22" s="108" t="s">
        <v>718</v>
      </c>
      <c r="C22" s="39"/>
      <c r="D22" s="117">
        <f aca="true" t="shared" si="1" ref="D22:D36">E22</f>
        <v>1600</v>
      </c>
      <c r="E22" s="117">
        <v>1600</v>
      </c>
      <c r="F22" s="117" t="s">
        <v>166</v>
      </c>
      <c r="G22" s="117">
        <v>1600</v>
      </c>
      <c r="H22" s="117">
        <v>1600</v>
      </c>
      <c r="I22" s="117">
        <v>1600</v>
      </c>
      <c r="J22" s="117">
        <v>1600</v>
      </c>
    </row>
    <row r="23" spans="1:10" s="36" customFormat="1" ht="111" customHeight="1">
      <c r="A23" s="74">
        <v>1136</v>
      </c>
      <c r="B23" s="108" t="s">
        <v>719</v>
      </c>
      <c r="C23" s="39"/>
      <c r="D23" s="117">
        <f t="shared" si="1"/>
        <v>300</v>
      </c>
      <c r="E23" s="117">
        <v>300</v>
      </c>
      <c r="F23" s="117" t="s">
        <v>166</v>
      </c>
      <c r="G23" s="117">
        <v>300</v>
      </c>
      <c r="H23" s="117">
        <v>300</v>
      </c>
      <c r="I23" s="117">
        <v>300</v>
      </c>
      <c r="J23" s="117">
        <v>300</v>
      </c>
    </row>
    <row r="24" spans="1:10" s="36" customFormat="1" ht="63.75">
      <c r="A24" s="74">
        <v>1137</v>
      </c>
      <c r="B24" s="416" t="s">
        <v>720</v>
      </c>
      <c r="C24" s="39"/>
      <c r="D24" s="117">
        <f t="shared" si="1"/>
        <v>400</v>
      </c>
      <c r="E24" s="117">
        <v>400</v>
      </c>
      <c r="F24" s="117" t="s">
        <v>166</v>
      </c>
      <c r="G24" s="117">
        <v>400</v>
      </c>
      <c r="H24" s="117">
        <v>400</v>
      </c>
      <c r="I24" s="117">
        <v>400</v>
      </c>
      <c r="J24" s="117">
        <v>400</v>
      </c>
    </row>
    <row r="25" spans="1:10" s="36" customFormat="1" ht="48" customHeight="1">
      <c r="A25" s="74">
        <v>1138</v>
      </c>
      <c r="B25" s="416" t="s">
        <v>721</v>
      </c>
      <c r="C25" s="39"/>
      <c r="D25" s="117">
        <f t="shared" si="1"/>
        <v>5152</v>
      </c>
      <c r="E25" s="117">
        <v>5152</v>
      </c>
      <c r="F25" s="117" t="s">
        <v>166</v>
      </c>
      <c r="G25" s="117">
        <v>1288</v>
      </c>
      <c r="H25" s="117">
        <v>2576</v>
      </c>
      <c r="I25" s="117">
        <v>3864</v>
      </c>
      <c r="J25" s="117">
        <v>5152</v>
      </c>
    </row>
    <row r="26" spans="1:10" s="36" customFormat="1" ht="35.25" customHeight="1">
      <c r="A26" s="91">
        <v>1139</v>
      </c>
      <c r="B26" s="416" t="s">
        <v>722</v>
      </c>
      <c r="C26" s="39"/>
      <c r="D26" s="117">
        <f t="shared" si="1"/>
        <v>1149.8</v>
      </c>
      <c r="E26" s="117">
        <v>1149.8</v>
      </c>
      <c r="F26" s="117" t="s">
        <v>166</v>
      </c>
      <c r="G26" s="117">
        <v>200</v>
      </c>
      <c r="H26" s="117">
        <v>500</v>
      </c>
      <c r="I26" s="117">
        <v>824.875</v>
      </c>
      <c r="J26" s="117">
        <v>1149.8</v>
      </c>
    </row>
    <row r="27" spans="1:10" s="36" customFormat="1" ht="78.75" customHeight="1">
      <c r="A27" s="91">
        <v>1140</v>
      </c>
      <c r="B27" s="416" t="s">
        <v>723</v>
      </c>
      <c r="C27" s="39"/>
      <c r="D27" s="117">
        <f t="shared" si="1"/>
        <v>0</v>
      </c>
      <c r="E27" s="117">
        <v>0</v>
      </c>
      <c r="F27" s="117" t="s">
        <v>166</v>
      </c>
      <c r="G27" s="117">
        <v>0</v>
      </c>
      <c r="H27" s="117">
        <v>0</v>
      </c>
      <c r="I27" s="117">
        <v>0</v>
      </c>
      <c r="J27" s="117">
        <v>0</v>
      </c>
    </row>
    <row r="28" spans="1:10" s="36" customFormat="1" ht="53.25" customHeight="1">
      <c r="A28" s="91">
        <v>1141</v>
      </c>
      <c r="B28" s="417" t="s">
        <v>724</v>
      </c>
      <c r="C28" s="39"/>
      <c r="D28" s="117">
        <f t="shared" si="1"/>
        <v>420</v>
      </c>
      <c r="E28" s="117">
        <v>420</v>
      </c>
      <c r="F28" s="117" t="s">
        <v>166</v>
      </c>
      <c r="G28" s="117">
        <v>105</v>
      </c>
      <c r="H28" s="117">
        <v>210</v>
      </c>
      <c r="I28" s="117">
        <v>315</v>
      </c>
      <c r="J28" s="117">
        <v>420</v>
      </c>
    </row>
    <row r="29" spans="1:10" s="36" customFormat="1" ht="70.5" customHeight="1">
      <c r="A29" s="91">
        <v>1142</v>
      </c>
      <c r="B29" s="416" t="s">
        <v>725</v>
      </c>
      <c r="C29" s="39"/>
      <c r="D29" s="117">
        <f t="shared" si="1"/>
        <v>0</v>
      </c>
      <c r="E29" s="117">
        <v>0</v>
      </c>
      <c r="F29" s="117" t="s">
        <v>166</v>
      </c>
      <c r="G29" s="117">
        <v>0</v>
      </c>
      <c r="H29" s="117">
        <v>0</v>
      </c>
      <c r="I29" s="117">
        <v>0</v>
      </c>
      <c r="J29" s="117">
        <v>0</v>
      </c>
    </row>
    <row r="30" spans="1:10" s="36" customFormat="1" ht="26.25" customHeight="1">
      <c r="A30" s="91">
        <v>1143</v>
      </c>
      <c r="B30" s="416" t="s">
        <v>726</v>
      </c>
      <c r="C30" s="39"/>
      <c r="D30" s="117">
        <f t="shared" si="1"/>
        <v>3262.5</v>
      </c>
      <c r="E30" s="117">
        <v>3262.5</v>
      </c>
      <c r="F30" s="117" t="s">
        <v>166</v>
      </c>
      <c r="G30" s="117">
        <v>815.625</v>
      </c>
      <c r="H30" s="117">
        <v>1631.3</v>
      </c>
      <c r="I30" s="117">
        <v>2446.9</v>
      </c>
      <c r="J30" s="117">
        <v>3262.5</v>
      </c>
    </row>
    <row r="31" spans="1:10" s="36" customFormat="1" ht="89.25">
      <c r="A31" s="91">
        <v>1144</v>
      </c>
      <c r="B31" s="417" t="s">
        <v>727</v>
      </c>
      <c r="C31" s="39"/>
      <c r="D31" s="117">
        <f t="shared" si="1"/>
        <v>50</v>
      </c>
      <c r="E31" s="117">
        <v>50</v>
      </c>
      <c r="F31" s="117" t="s">
        <v>166</v>
      </c>
      <c r="G31" s="117">
        <v>50</v>
      </c>
      <c r="H31" s="117">
        <v>50</v>
      </c>
      <c r="I31" s="117">
        <v>50</v>
      </c>
      <c r="J31" s="117">
        <v>50</v>
      </c>
    </row>
    <row r="32" spans="1:10" s="36" customFormat="1" ht="63.75">
      <c r="A32" s="91">
        <v>1145</v>
      </c>
      <c r="B32" s="417" t="s">
        <v>728</v>
      </c>
      <c r="C32" s="39"/>
      <c r="D32" s="117">
        <f t="shared" si="1"/>
        <v>30</v>
      </c>
      <c r="E32" s="117">
        <v>30</v>
      </c>
      <c r="F32" s="117" t="s">
        <v>166</v>
      </c>
      <c r="G32" s="117">
        <v>30</v>
      </c>
      <c r="H32" s="117">
        <v>30</v>
      </c>
      <c r="I32" s="117">
        <v>30</v>
      </c>
      <c r="J32" s="117">
        <v>30</v>
      </c>
    </row>
    <row r="33" spans="1:10" s="36" customFormat="1" ht="70.5" customHeight="1">
      <c r="A33" s="91">
        <v>1146</v>
      </c>
      <c r="B33" s="417" t="s">
        <v>729</v>
      </c>
      <c r="C33" s="39"/>
      <c r="D33" s="117">
        <f t="shared" si="1"/>
        <v>0</v>
      </c>
      <c r="E33" s="117">
        <v>0</v>
      </c>
      <c r="F33" s="117" t="s">
        <v>166</v>
      </c>
      <c r="G33" s="117">
        <v>0</v>
      </c>
      <c r="H33" s="117">
        <v>0</v>
      </c>
      <c r="I33" s="117">
        <v>0</v>
      </c>
      <c r="J33" s="117">
        <v>0</v>
      </c>
    </row>
    <row r="34" spans="1:10" s="36" customFormat="1" ht="42.75" customHeight="1">
      <c r="A34" s="418">
        <v>1147</v>
      </c>
      <c r="B34" s="417" t="s">
        <v>730</v>
      </c>
      <c r="C34" s="39"/>
      <c r="D34" s="117">
        <f t="shared" si="1"/>
        <v>0</v>
      </c>
      <c r="E34" s="117">
        <v>0</v>
      </c>
      <c r="F34" s="117" t="s">
        <v>166</v>
      </c>
      <c r="G34" s="117">
        <v>0</v>
      </c>
      <c r="H34" s="117">
        <v>0</v>
      </c>
      <c r="I34" s="117">
        <v>0</v>
      </c>
      <c r="J34" s="117">
        <v>0</v>
      </c>
    </row>
    <row r="35" spans="1:10" s="36" customFormat="1" ht="49.5" customHeight="1">
      <c r="A35" s="418">
        <v>1148</v>
      </c>
      <c r="B35" s="417" t="s">
        <v>772</v>
      </c>
      <c r="C35" s="39"/>
      <c r="D35" s="117">
        <f t="shared" si="1"/>
        <v>300</v>
      </c>
      <c r="E35" s="117">
        <v>300</v>
      </c>
      <c r="F35" s="117"/>
      <c r="G35" s="117">
        <v>300</v>
      </c>
      <c r="H35" s="117">
        <v>300</v>
      </c>
      <c r="I35" s="117">
        <v>300</v>
      </c>
      <c r="J35" s="117">
        <v>300</v>
      </c>
    </row>
    <row r="36" spans="1:10" s="36" customFormat="1" ht="18.75" customHeight="1">
      <c r="A36" s="91">
        <v>1149</v>
      </c>
      <c r="B36" s="417" t="s">
        <v>731</v>
      </c>
      <c r="C36" s="39"/>
      <c r="D36" s="117">
        <f t="shared" si="1"/>
        <v>0</v>
      </c>
      <c r="E36" s="117">
        <v>0</v>
      </c>
      <c r="F36" s="117" t="s">
        <v>166</v>
      </c>
      <c r="G36" s="117">
        <v>0</v>
      </c>
      <c r="H36" s="117">
        <v>0</v>
      </c>
      <c r="I36" s="117">
        <v>0</v>
      </c>
      <c r="J36" s="117">
        <v>0</v>
      </c>
    </row>
    <row r="37" spans="1:10" s="47" customFormat="1" ht="38.25">
      <c r="A37" s="75">
        <v>1150</v>
      </c>
      <c r="B37" s="44" t="s">
        <v>325</v>
      </c>
      <c r="C37" s="45">
        <v>7146</v>
      </c>
      <c r="D37" s="116">
        <f>SUM(D38)</f>
        <v>6800</v>
      </c>
      <c r="E37" s="116">
        <f>SUM(E38)</f>
        <v>6800</v>
      </c>
      <c r="F37" s="115" t="s">
        <v>166</v>
      </c>
      <c r="G37" s="116">
        <f>SUM(G38)</f>
        <v>1700</v>
      </c>
      <c r="H37" s="116">
        <f>SUM(H38)</f>
        <v>3400</v>
      </c>
      <c r="I37" s="116">
        <f>SUM(I38)</f>
        <v>5100</v>
      </c>
      <c r="J37" s="116">
        <f>SUM(J38)</f>
        <v>6800</v>
      </c>
    </row>
    <row r="38" spans="1:10" ht="60.75" customHeight="1">
      <c r="A38" s="91">
        <v>1151</v>
      </c>
      <c r="B38" s="111" t="s">
        <v>507</v>
      </c>
      <c r="C38" s="39"/>
      <c r="D38" s="118">
        <f>SUM(D39,D40)</f>
        <v>6800</v>
      </c>
      <c r="E38" s="117">
        <f>SUM(E39,E40)</f>
        <v>6800</v>
      </c>
      <c r="F38" s="117" t="s">
        <v>166</v>
      </c>
      <c r="G38" s="117">
        <f>SUM(G39,G40)</f>
        <v>1700</v>
      </c>
      <c r="H38" s="117">
        <f>SUM(H39,H40)</f>
        <v>3400</v>
      </c>
      <c r="I38" s="117">
        <f>SUM(I39,I40)</f>
        <v>5100</v>
      </c>
      <c r="J38" s="117">
        <f>SUM(J39,J40)</f>
        <v>6800</v>
      </c>
    </row>
    <row r="39" spans="1:10" s="36" customFormat="1" ht="132.75" customHeight="1">
      <c r="A39" s="92">
        <v>1152</v>
      </c>
      <c r="B39" s="63" t="s">
        <v>508</v>
      </c>
      <c r="C39" s="52"/>
      <c r="D39" s="117">
        <f>SUM(E39:F39)</f>
        <v>3000</v>
      </c>
      <c r="E39" s="119">
        <v>3000</v>
      </c>
      <c r="F39" s="119" t="s">
        <v>166</v>
      </c>
      <c r="G39" s="119">
        <v>750</v>
      </c>
      <c r="H39" s="119">
        <v>1500</v>
      </c>
      <c r="I39" s="119">
        <v>2250</v>
      </c>
      <c r="J39" s="119">
        <v>3000</v>
      </c>
    </row>
    <row r="40" spans="1:10" s="36" customFormat="1" ht="104.25" customHeight="1">
      <c r="A40" s="93">
        <v>1153</v>
      </c>
      <c r="B40" s="108" t="s">
        <v>571</v>
      </c>
      <c r="C40" s="39"/>
      <c r="D40" s="117">
        <f>SUM(E40:F40)</f>
        <v>3800</v>
      </c>
      <c r="E40" s="117">
        <v>3800</v>
      </c>
      <c r="F40" s="117" t="s">
        <v>166</v>
      </c>
      <c r="G40" s="119">
        <v>950</v>
      </c>
      <c r="H40" s="119">
        <v>1900</v>
      </c>
      <c r="I40" s="119">
        <v>2850</v>
      </c>
      <c r="J40" s="119">
        <v>3800</v>
      </c>
    </row>
    <row r="41" spans="1:10" s="47" customFormat="1" ht="29.25" customHeight="1">
      <c r="A41" s="75">
        <v>1160</v>
      </c>
      <c r="B41" s="44" t="s">
        <v>509</v>
      </c>
      <c r="C41" s="46">
        <v>7161</v>
      </c>
      <c r="D41" s="116">
        <f>SUM(D42,D46)</f>
        <v>0</v>
      </c>
      <c r="E41" s="116">
        <f>SUM(E42,E46)</f>
        <v>0</v>
      </c>
      <c r="F41" s="115" t="s">
        <v>166</v>
      </c>
      <c r="G41" s="116">
        <f>SUM(G42,G46)</f>
        <v>0</v>
      </c>
      <c r="H41" s="116">
        <f>SUM(H42,H46)</f>
        <v>0</v>
      </c>
      <c r="I41" s="116">
        <f>SUM(I42,I46)</f>
        <v>0</v>
      </c>
      <c r="J41" s="116">
        <f>SUM(J42,J46)</f>
        <v>0</v>
      </c>
    </row>
    <row r="42" spans="1:10" ht="95.25" customHeight="1">
      <c r="A42" s="91">
        <v>1161</v>
      </c>
      <c r="B42" s="113" t="s">
        <v>510</v>
      </c>
      <c r="C42" s="50"/>
      <c r="D42" s="118">
        <f>SUM(D43:D45)</f>
        <v>0</v>
      </c>
      <c r="E42" s="118">
        <f>SUM(E43:E45)</f>
        <v>0</v>
      </c>
      <c r="F42" s="118" t="s">
        <v>166</v>
      </c>
      <c r="G42" s="118">
        <f>SUM(G43:G45)</f>
        <v>0</v>
      </c>
      <c r="H42" s="118">
        <f>SUM(H43:H45)</f>
        <v>0</v>
      </c>
      <c r="I42" s="118">
        <f>SUM(I43:I45)</f>
        <v>0</v>
      </c>
      <c r="J42" s="118">
        <f>SUM(J43:J45)</f>
        <v>0</v>
      </c>
    </row>
    <row r="43" spans="1:10" s="36" customFormat="1" ht="25.5">
      <c r="A43" s="94">
        <v>1162</v>
      </c>
      <c r="B43" s="108" t="s">
        <v>511</v>
      </c>
      <c r="C43" s="39"/>
      <c r="D43" s="117">
        <f>SUM(E43:F43)</f>
        <v>0</v>
      </c>
      <c r="E43" s="117">
        <v>0</v>
      </c>
      <c r="F43" s="117" t="s">
        <v>166</v>
      </c>
      <c r="G43" s="384">
        <v>0</v>
      </c>
      <c r="H43" s="384">
        <v>0</v>
      </c>
      <c r="I43" s="384">
        <v>0</v>
      </c>
      <c r="J43" s="384">
        <v>0</v>
      </c>
    </row>
    <row r="44" spans="1:10" s="36" customFormat="1" ht="30" customHeight="1">
      <c r="A44" s="94">
        <v>1163</v>
      </c>
      <c r="B44" s="53" t="s">
        <v>326</v>
      </c>
      <c r="C44" s="39"/>
      <c r="D44" s="117">
        <f>SUM(E44:F44)</f>
        <v>0</v>
      </c>
      <c r="E44" s="384">
        <v>0</v>
      </c>
      <c r="F44" s="117" t="s">
        <v>166</v>
      </c>
      <c r="G44" s="384">
        <v>0</v>
      </c>
      <c r="H44" s="384">
        <v>0</v>
      </c>
      <c r="I44" s="384">
        <v>0</v>
      </c>
      <c r="J44" s="384">
        <v>0</v>
      </c>
    </row>
    <row r="45" spans="1:10" s="36" customFormat="1" ht="63.75">
      <c r="A45" s="94">
        <v>1164</v>
      </c>
      <c r="B45" s="53" t="s">
        <v>538</v>
      </c>
      <c r="C45" s="39"/>
      <c r="D45" s="117">
        <f>SUM(E45:F45)</f>
        <v>0</v>
      </c>
      <c r="E45" s="384">
        <v>0</v>
      </c>
      <c r="F45" s="117" t="s">
        <v>166</v>
      </c>
      <c r="G45" s="384">
        <v>0</v>
      </c>
      <c r="H45" s="384">
        <v>0</v>
      </c>
      <c r="I45" s="384">
        <v>0</v>
      </c>
      <c r="J45" s="384">
        <v>0</v>
      </c>
    </row>
    <row r="46" spans="1:10" s="36" customFormat="1" ht="89.25">
      <c r="A46" s="94">
        <v>1165</v>
      </c>
      <c r="B46" s="113" t="s">
        <v>374</v>
      </c>
      <c r="C46" s="39"/>
      <c r="D46" s="117">
        <f>SUM(E46:F46)</f>
        <v>0</v>
      </c>
      <c r="E46" s="384">
        <v>0</v>
      </c>
      <c r="F46" s="117" t="s">
        <v>166</v>
      </c>
      <c r="G46" s="384">
        <v>0</v>
      </c>
      <c r="H46" s="384">
        <v>0</v>
      </c>
      <c r="I46" s="384">
        <v>0</v>
      </c>
      <c r="J46" s="384">
        <v>0</v>
      </c>
    </row>
    <row r="47" spans="1:10" s="47" customFormat="1" ht="38.25">
      <c r="A47" s="75">
        <v>1200</v>
      </c>
      <c r="B47" s="44" t="s">
        <v>526</v>
      </c>
      <c r="C47" s="46">
        <v>7300</v>
      </c>
      <c r="D47" s="116">
        <f aca="true" t="shared" si="2" ref="D47:J47">SUM(D48,D50,D52,D54,D56,D63)</f>
        <v>381649.1</v>
      </c>
      <c r="E47" s="116">
        <f t="shared" si="2"/>
        <v>381649.1</v>
      </c>
      <c r="F47" s="116">
        <f t="shared" si="2"/>
        <v>0</v>
      </c>
      <c r="G47" s="116">
        <f t="shared" si="2"/>
        <v>95412.275</v>
      </c>
      <c r="H47" s="116">
        <f>SUM(H48,H50,H52,H54,H56,H63)</f>
        <v>190824.6</v>
      </c>
      <c r="I47" s="116">
        <f t="shared" si="2"/>
        <v>286236.825</v>
      </c>
      <c r="J47" s="116">
        <f t="shared" si="2"/>
        <v>381649.1</v>
      </c>
    </row>
    <row r="48" spans="1:10" s="47" customFormat="1" ht="65.25" customHeight="1">
      <c r="A48" s="75">
        <v>1210</v>
      </c>
      <c r="B48" s="44" t="s">
        <v>512</v>
      </c>
      <c r="C48" s="45">
        <v>7311</v>
      </c>
      <c r="D48" s="120">
        <f>SUM(D49)</f>
        <v>0</v>
      </c>
      <c r="E48" s="120">
        <f>SUM(E49)</f>
        <v>0</v>
      </c>
      <c r="F48" s="115" t="s">
        <v>166</v>
      </c>
      <c r="G48" s="120">
        <f>SUM(G49)</f>
        <v>0</v>
      </c>
      <c r="H48" s="120">
        <f>SUM(H49)</f>
        <v>0</v>
      </c>
      <c r="I48" s="120">
        <f>SUM(I49)</f>
        <v>0</v>
      </c>
      <c r="J48" s="120">
        <f>SUM(J49)</f>
        <v>0</v>
      </c>
    </row>
    <row r="49" spans="1:10" ht="93" customHeight="1">
      <c r="A49" s="74">
        <v>1211</v>
      </c>
      <c r="B49" s="113" t="s">
        <v>513</v>
      </c>
      <c r="C49" s="55"/>
      <c r="D49" s="117">
        <f>SUM(E49:F49)</f>
        <v>0</v>
      </c>
      <c r="E49" s="384">
        <v>0</v>
      </c>
      <c r="F49" s="117" t="s">
        <v>166</v>
      </c>
      <c r="G49" s="384">
        <v>0</v>
      </c>
      <c r="H49" s="384">
        <v>0</v>
      </c>
      <c r="I49" s="384">
        <v>0</v>
      </c>
      <c r="J49" s="384">
        <v>0</v>
      </c>
    </row>
    <row r="50" spans="1:10" s="47" customFormat="1" ht="38.25">
      <c r="A50" s="75">
        <v>1220</v>
      </c>
      <c r="B50" s="44" t="s">
        <v>327</v>
      </c>
      <c r="C50" s="62">
        <v>7312</v>
      </c>
      <c r="D50" s="120">
        <f>SUM(D51)</f>
        <v>0</v>
      </c>
      <c r="E50" s="115" t="s">
        <v>166</v>
      </c>
      <c r="F50" s="120">
        <f>SUM(F51)</f>
        <v>0</v>
      </c>
      <c r="G50" s="120">
        <f>SUM(G51)</f>
        <v>0</v>
      </c>
      <c r="H50" s="120">
        <f>SUM(H51)</f>
        <v>0</v>
      </c>
      <c r="I50" s="120">
        <f>SUM(I51)</f>
        <v>0</v>
      </c>
      <c r="J50" s="120">
        <f>SUM(J51)</f>
        <v>0</v>
      </c>
    </row>
    <row r="51" spans="1:10" ht="93" customHeight="1">
      <c r="A51" s="93">
        <v>1221</v>
      </c>
      <c r="B51" s="113" t="s">
        <v>514</v>
      </c>
      <c r="C51" s="55"/>
      <c r="D51" s="117">
        <f>SUM(E51:F51)</f>
        <v>0</v>
      </c>
      <c r="E51" s="117" t="s">
        <v>166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</row>
    <row r="52" spans="1:10" s="47" customFormat="1" ht="45.75" customHeight="1">
      <c r="A52" s="75">
        <v>1230</v>
      </c>
      <c r="B52" s="44" t="s">
        <v>328</v>
      </c>
      <c r="C52" s="62">
        <v>7321</v>
      </c>
      <c r="D52" s="120">
        <f>SUM(D53)</f>
        <v>0</v>
      </c>
      <c r="E52" s="120">
        <f>SUM(E53)</f>
        <v>0</v>
      </c>
      <c r="F52" s="115" t="s">
        <v>166</v>
      </c>
      <c r="G52" s="120">
        <f>SUM(G53)</f>
        <v>0</v>
      </c>
      <c r="H52" s="120">
        <f>SUM(H53)</f>
        <v>0</v>
      </c>
      <c r="I52" s="120">
        <f>SUM(I53)</f>
        <v>0</v>
      </c>
      <c r="J52" s="120">
        <f>SUM(J53)</f>
        <v>0</v>
      </c>
    </row>
    <row r="53" spans="1:10" ht="92.25" customHeight="1">
      <c r="A53" s="74">
        <v>1231</v>
      </c>
      <c r="B53" s="111" t="s">
        <v>516</v>
      </c>
      <c r="C53" s="55"/>
      <c r="D53" s="117">
        <f>SUM(E53:F53)</f>
        <v>0</v>
      </c>
      <c r="E53" s="384">
        <v>0</v>
      </c>
      <c r="F53" s="117" t="s">
        <v>166</v>
      </c>
      <c r="G53" s="384">
        <v>0</v>
      </c>
      <c r="H53" s="384">
        <v>0</v>
      </c>
      <c r="I53" s="384">
        <v>0</v>
      </c>
      <c r="J53" s="384">
        <v>0</v>
      </c>
    </row>
    <row r="54" spans="1:10" s="47" customFormat="1" ht="38.25">
      <c r="A54" s="106">
        <v>1240</v>
      </c>
      <c r="B54" s="56" t="s">
        <v>329</v>
      </c>
      <c r="C54" s="107">
        <v>7322</v>
      </c>
      <c r="D54" s="120">
        <f>SUM(D55)</f>
        <v>0</v>
      </c>
      <c r="E54" s="120" t="s">
        <v>166</v>
      </c>
      <c r="F54" s="120">
        <f>SUM(F55)</f>
        <v>0</v>
      </c>
      <c r="G54" s="120">
        <f>SUM(G55)</f>
        <v>0</v>
      </c>
      <c r="H54" s="120">
        <f>SUM(H55)</f>
        <v>0</v>
      </c>
      <c r="I54" s="120">
        <f>SUM(I55)</f>
        <v>0</v>
      </c>
      <c r="J54" s="120">
        <f>SUM(J55)</f>
        <v>0</v>
      </c>
    </row>
    <row r="55" spans="1:10" ht="90.75" customHeight="1">
      <c r="A55" s="74">
        <v>1241</v>
      </c>
      <c r="B55" s="111" t="s">
        <v>517</v>
      </c>
      <c r="C55" s="55"/>
      <c r="D55" s="117">
        <f>SUM(E55:F55)</f>
        <v>0</v>
      </c>
      <c r="E55" s="117" t="s">
        <v>166</v>
      </c>
      <c r="F55" s="384">
        <v>0</v>
      </c>
      <c r="G55" s="117">
        <v>0</v>
      </c>
      <c r="H55" s="117">
        <v>0</v>
      </c>
      <c r="I55" s="117">
        <v>0</v>
      </c>
      <c r="J55" s="117">
        <v>0</v>
      </c>
    </row>
    <row r="56" spans="1:10" s="47" customFormat="1" ht="69" customHeight="1">
      <c r="A56" s="106">
        <v>1250</v>
      </c>
      <c r="B56" s="56" t="s">
        <v>518</v>
      </c>
      <c r="C56" s="57">
        <v>7331</v>
      </c>
      <c r="D56" s="121">
        <f>SUM(D57,D58,D61,D62)</f>
        <v>381649.1</v>
      </c>
      <c r="E56" s="121">
        <f>SUM(E57,E58,E61,E62)</f>
        <v>381649.1</v>
      </c>
      <c r="F56" s="120" t="s">
        <v>166</v>
      </c>
      <c r="G56" s="121">
        <f>SUM(G57,G58,G61,G62)</f>
        <v>95412.275</v>
      </c>
      <c r="H56" s="121">
        <f>SUM(H57,H58,H61,H62)</f>
        <v>190824.6</v>
      </c>
      <c r="I56" s="121">
        <f>SUM(I57,I58,I61,I62)</f>
        <v>286236.825</v>
      </c>
      <c r="J56" s="121">
        <f>SUM(J57,J58,J61,J62)</f>
        <v>381649.1</v>
      </c>
    </row>
    <row r="57" spans="1:10" ht="51">
      <c r="A57" s="74">
        <v>1251</v>
      </c>
      <c r="B57" s="111" t="s">
        <v>519</v>
      </c>
      <c r="C57" s="39"/>
      <c r="D57" s="117">
        <f>SUM(E57:F57)</f>
        <v>381649.1</v>
      </c>
      <c r="E57" s="117">
        <v>381649.1</v>
      </c>
      <c r="F57" s="117" t="s">
        <v>166</v>
      </c>
      <c r="G57" s="117">
        <v>95412.275</v>
      </c>
      <c r="H57" s="117">
        <v>190824.6</v>
      </c>
      <c r="I57" s="117">
        <v>286236.825</v>
      </c>
      <c r="J57" s="117">
        <v>381649.1</v>
      </c>
    </row>
    <row r="58" spans="1:10" ht="25.5">
      <c r="A58" s="74">
        <v>1254</v>
      </c>
      <c r="B58" s="111" t="s">
        <v>539</v>
      </c>
      <c r="C58" s="55"/>
      <c r="D58" s="117">
        <f>SUM(D59:D60)</f>
        <v>0</v>
      </c>
      <c r="E58" s="117">
        <f>SUM(E59:E60)</f>
        <v>0</v>
      </c>
      <c r="F58" s="117" t="s">
        <v>166</v>
      </c>
      <c r="G58" s="117">
        <f>SUM(G59:G60)</f>
        <v>0</v>
      </c>
      <c r="H58" s="117">
        <f>SUM(H59:H60)</f>
        <v>0</v>
      </c>
      <c r="I58" s="117">
        <f>SUM(I59:I60)</f>
        <v>0</v>
      </c>
      <c r="J58" s="117">
        <f>SUM(J59:J60)</f>
        <v>0</v>
      </c>
    </row>
    <row r="59" spans="1:10" ht="76.5">
      <c r="A59" s="74">
        <v>1255</v>
      </c>
      <c r="B59" s="108" t="s">
        <v>520</v>
      </c>
      <c r="C59" s="39"/>
      <c r="D59" s="117">
        <f>SUM(E59:F59)</f>
        <v>0</v>
      </c>
      <c r="E59" s="117">
        <v>0</v>
      </c>
      <c r="F59" s="117" t="s">
        <v>166</v>
      </c>
      <c r="G59" s="384">
        <v>0</v>
      </c>
      <c r="H59" s="384">
        <v>0</v>
      </c>
      <c r="I59" s="384">
        <v>0</v>
      </c>
      <c r="J59" s="384">
        <v>0</v>
      </c>
    </row>
    <row r="60" spans="1:10" ht="36" customHeight="1">
      <c r="A60" s="74">
        <v>1256</v>
      </c>
      <c r="B60" s="54" t="s">
        <v>234</v>
      </c>
      <c r="C60" s="39"/>
      <c r="D60" s="117">
        <f>SUM(E60:F60)</f>
        <v>0</v>
      </c>
      <c r="E60" s="384">
        <v>0</v>
      </c>
      <c r="F60" s="117" t="s">
        <v>166</v>
      </c>
      <c r="G60" s="384">
        <v>0</v>
      </c>
      <c r="H60" s="384">
        <v>0</v>
      </c>
      <c r="I60" s="384">
        <v>0</v>
      </c>
      <c r="J60" s="384">
        <v>0</v>
      </c>
    </row>
    <row r="61" spans="1:10" ht="38.25">
      <c r="A61" s="74">
        <v>1257</v>
      </c>
      <c r="B61" s="111" t="s">
        <v>75</v>
      </c>
      <c r="C61" s="55"/>
      <c r="D61" s="117">
        <f>SUM(E61:F61)</f>
        <v>0</v>
      </c>
      <c r="E61" s="384">
        <v>0</v>
      </c>
      <c r="F61" s="117" t="s">
        <v>166</v>
      </c>
      <c r="G61" s="384">
        <v>0</v>
      </c>
      <c r="H61" s="384">
        <v>0</v>
      </c>
      <c r="I61" s="384">
        <v>0</v>
      </c>
      <c r="J61" s="384">
        <v>0</v>
      </c>
    </row>
    <row r="62" spans="1:10" ht="38.25">
      <c r="A62" s="74">
        <v>1258</v>
      </c>
      <c r="B62" s="111" t="s">
        <v>282</v>
      </c>
      <c r="C62" s="55"/>
      <c r="D62" s="117">
        <f>SUM(E62:F62)</f>
        <v>0</v>
      </c>
      <c r="E62" s="384">
        <v>0</v>
      </c>
      <c r="F62" s="117" t="s">
        <v>166</v>
      </c>
      <c r="G62" s="384">
        <v>0</v>
      </c>
      <c r="H62" s="384">
        <v>0</v>
      </c>
      <c r="I62" s="384">
        <v>0</v>
      </c>
      <c r="J62" s="384">
        <v>0</v>
      </c>
    </row>
    <row r="63" spans="1:10" s="47" customFormat="1" ht="51">
      <c r="A63" s="106">
        <v>1260</v>
      </c>
      <c r="B63" s="56" t="s">
        <v>521</v>
      </c>
      <c r="C63" s="57">
        <v>7332</v>
      </c>
      <c r="D63" s="116">
        <f>SUM(D64:D65)</f>
        <v>0</v>
      </c>
      <c r="E63" s="120" t="s">
        <v>166</v>
      </c>
      <c r="F63" s="116">
        <f>SUM(F64:F65)</f>
        <v>0</v>
      </c>
      <c r="G63" s="116">
        <f>SUM(G64:G65)</f>
        <v>0</v>
      </c>
      <c r="H63" s="116">
        <f>SUM(H64:H65)</f>
        <v>0</v>
      </c>
      <c r="I63" s="116">
        <f>SUM(I64:I65)</f>
        <v>0</v>
      </c>
      <c r="J63" s="116">
        <f>SUM(J64:J65)</f>
        <v>0</v>
      </c>
    </row>
    <row r="64" spans="1:10" ht="66" customHeight="1">
      <c r="A64" s="74">
        <v>1261</v>
      </c>
      <c r="B64" s="111" t="s">
        <v>522</v>
      </c>
      <c r="C64" s="55"/>
      <c r="D64" s="117">
        <f>SUM(E64:F64)</f>
        <v>0</v>
      </c>
      <c r="E64" s="117" t="s">
        <v>166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</row>
    <row r="65" spans="1:10" ht="48" customHeight="1">
      <c r="A65" s="74">
        <v>1262</v>
      </c>
      <c r="B65" s="111" t="s">
        <v>283</v>
      </c>
      <c r="C65" s="55"/>
      <c r="D65" s="117">
        <f>SUM(E65:F65)</f>
        <v>0</v>
      </c>
      <c r="E65" s="117" t="s">
        <v>166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</row>
    <row r="66" spans="1:10" s="47" customFormat="1" ht="54.75" customHeight="1">
      <c r="A66" s="110" t="s">
        <v>162</v>
      </c>
      <c r="B66" s="56" t="s">
        <v>525</v>
      </c>
      <c r="C66" s="57">
        <v>7400</v>
      </c>
      <c r="D66" s="116">
        <f aca="true" t="shared" si="3" ref="D66:J66">SUM(D67,D69,D71,D76,D80,D106,D109,D112,D115)</f>
        <v>74014</v>
      </c>
      <c r="E66" s="116">
        <f t="shared" si="3"/>
        <v>74014</v>
      </c>
      <c r="F66" s="116">
        <f t="shared" si="3"/>
        <v>0</v>
      </c>
      <c r="G66" s="116">
        <f t="shared" si="3"/>
        <v>15338.09</v>
      </c>
      <c r="H66" s="116">
        <f t="shared" si="3"/>
        <v>34813.95</v>
      </c>
      <c r="I66" s="116">
        <f t="shared" si="3"/>
        <v>53430.8</v>
      </c>
      <c r="J66" s="116">
        <f t="shared" si="3"/>
        <v>74014</v>
      </c>
    </row>
    <row r="67" spans="1:10" s="47" customFormat="1" ht="45" customHeight="1">
      <c r="A67" s="110" t="s">
        <v>686</v>
      </c>
      <c r="B67" s="56" t="s">
        <v>523</v>
      </c>
      <c r="C67" s="57">
        <v>7411</v>
      </c>
      <c r="D67" s="116">
        <f>SUM(D68)</f>
        <v>0</v>
      </c>
      <c r="E67" s="120" t="s">
        <v>166</v>
      </c>
      <c r="F67" s="116">
        <f>SUM(F68)</f>
        <v>0</v>
      </c>
      <c r="G67" s="116">
        <f>SUM(G68)</f>
        <v>0</v>
      </c>
      <c r="H67" s="116">
        <f>SUM(H68)</f>
        <v>0</v>
      </c>
      <c r="I67" s="116">
        <f>SUM(I68)</f>
        <v>0</v>
      </c>
      <c r="J67" s="116">
        <f>SUM(J68)</f>
        <v>0</v>
      </c>
    </row>
    <row r="68" spans="1:10" ht="80.25" customHeight="1">
      <c r="A68" s="48" t="s">
        <v>342</v>
      </c>
      <c r="B68" s="111" t="s">
        <v>527</v>
      </c>
      <c r="C68" s="55"/>
      <c r="D68" s="117">
        <f aca="true" t="shared" si="4" ref="D68:D75">SUM(E68:F68)</f>
        <v>0</v>
      </c>
      <c r="E68" s="117" t="s">
        <v>166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</row>
    <row r="69" spans="1:10" s="47" customFormat="1" ht="12.75">
      <c r="A69" s="110" t="s">
        <v>343</v>
      </c>
      <c r="B69" s="56" t="s">
        <v>330</v>
      </c>
      <c r="C69" s="57">
        <v>7412</v>
      </c>
      <c r="D69" s="116">
        <f>SUM(D70)</f>
        <v>0</v>
      </c>
      <c r="E69" s="116">
        <f>SUM(E70)</f>
        <v>0</v>
      </c>
      <c r="F69" s="120" t="s">
        <v>166</v>
      </c>
      <c r="G69" s="116">
        <f>SUM(G70)</f>
        <v>0</v>
      </c>
      <c r="H69" s="116">
        <f>SUM(H70)</f>
        <v>0</v>
      </c>
      <c r="I69" s="116">
        <f>SUM(I70)</f>
        <v>0</v>
      </c>
      <c r="J69" s="116">
        <f>SUM(J70)</f>
        <v>0</v>
      </c>
    </row>
    <row r="70" spans="1:10" ht="63.75">
      <c r="A70" s="48" t="s">
        <v>344</v>
      </c>
      <c r="B70" s="111" t="s">
        <v>528</v>
      </c>
      <c r="C70" s="55"/>
      <c r="D70" s="117">
        <f t="shared" si="4"/>
        <v>0</v>
      </c>
      <c r="E70" s="117">
        <v>0</v>
      </c>
      <c r="F70" s="117" t="s">
        <v>166</v>
      </c>
      <c r="G70" s="384">
        <v>0</v>
      </c>
      <c r="H70" s="384">
        <v>0</v>
      </c>
      <c r="I70" s="384">
        <v>0</v>
      </c>
      <c r="J70" s="384">
        <v>0</v>
      </c>
    </row>
    <row r="71" spans="1:10" s="47" customFormat="1" ht="38.25">
      <c r="A71" s="110" t="s">
        <v>345</v>
      </c>
      <c r="B71" s="56" t="s">
        <v>564</v>
      </c>
      <c r="C71" s="57">
        <v>7415</v>
      </c>
      <c r="D71" s="116">
        <f>SUM(D72:D75)</f>
        <v>5668.299999999999</v>
      </c>
      <c r="E71" s="116">
        <f>SUM(E72:E75)</f>
        <v>5668.299999999999</v>
      </c>
      <c r="F71" s="120" t="s">
        <v>166</v>
      </c>
      <c r="G71" s="116">
        <f>SUM(G72:G75)</f>
        <v>1417</v>
      </c>
      <c r="H71" s="116">
        <f>SUM(H72:H75)</f>
        <v>2834</v>
      </c>
      <c r="I71" s="116">
        <f>SUM(I72:I75)</f>
        <v>4251</v>
      </c>
      <c r="J71" s="116">
        <f>SUM(J72:J75)</f>
        <v>5668.299999999999</v>
      </c>
    </row>
    <row r="72" spans="1:10" ht="67.5" customHeight="1">
      <c r="A72" s="48" t="s">
        <v>346</v>
      </c>
      <c r="B72" s="111" t="s">
        <v>529</v>
      </c>
      <c r="C72" s="55"/>
      <c r="D72" s="117">
        <f t="shared" si="4"/>
        <v>2994.1</v>
      </c>
      <c r="E72" s="117">
        <v>2994.1</v>
      </c>
      <c r="F72" s="117" t="s">
        <v>166</v>
      </c>
      <c r="G72" s="117">
        <v>748.5</v>
      </c>
      <c r="H72" s="117">
        <v>1497</v>
      </c>
      <c r="I72" s="117">
        <v>2245.5</v>
      </c>
      <c r="J72" s="117">
        <v>2994.1</v>
      </c>
    </row>
    <row r="73" spans="1:10" ht="42" customHeight="1">
      <c r="A73" s="48" t="s">
        <v>347</v>
      </c>
      <c r="B73" s="111" t="s">
        <v>577</v>
      </c>
      <c r="C73" s="55"/>
      <c r="D73" s="117">
        <f t="shared" si="4"/>
        <v>0</v>
      </c>
      <c r="E73" s="117">
        <v>0</v>
      </c>
      <c r="F73" s="117" t="s">
        <v>166</v>
      </c>
      <c r="G73" s="117">
        <v>0</v>
      </c>
      <c r="H73" s="117">
        <v>0</v>
      </c>
      <c r="I73" s="117">
        <v>0</v>
      </c>
      <c r="J73" s="117">
        <v>0</v>
      </c>
    </row>
    <row r="74" spans="1:10" ht="55.5" customHeight="1">
      <c r="A74" s="48" t="s">
        <v>348</v>
      </c>
      <c r="B74" s="111" t="s">
        <v>331</v>
      </c>
      <c r="C74" s="55"/>
      <c r="D74" s="117">
        <f t="shared" si="4"/>
        <v>0</v>
      </c>
      <c r="E74" s="117">
        <v>0</v>
      </c>
      <c r="F74" s="117" t="s">
        <v>166</v>
      </c>
      <c r="G74" s="117">
        <v>0</v>
      </c>
      <c r="H74" s="117">
        <v>0</v>
      </c>
      <c r="I74" s="117">
        <v>0</v>
      </c>
      <c r="J74" s="117">
        <v>0</v>
      </c>
    </row>
    <row r="75" spans="1:10" ht="18" customHeight="1">
      <c r="A75" s="41" t="s">
        <v>285</v>
      </c>
      <c r="B75" s="111" t="s">
        <v>332</v>
      </c>
      <c r="C75" s="55"/>
      <c r="D75" s="117">
        <f t="shared" si="4"/>
        <v>2674.2</v>
      </c>
      <c r="E75" s="117">
        <v>2674.2</v>
      </c>
      <c r="F75" s="117" t="s">
        <v>166</v>
      </c>
      <c r="G75" s="117">
        <v>668.5</v>
      </c>
      <c r="H75" s="117">
        <v>1337</v>
      </c>
      <c r="I75" s="117">
        <v>2005.5</v>
      </c>
      <c r="J75" s="117">
        <v>2674.2</v>
      </c>
    </row>
    <row r="76" spans="1:10" s="47" customFormat="1" ht="55.5" customHeight="1">
      <c r="A76" s="110" t="s">
        <v>286</v>
      </c>
      <c r="B76" s="56" t="s">
        <v>540</v>
      </c>
      <c r="C76" s="57">
        <v>7421</v>
      </c>
      <c r="D76" s="116">
        <f>SUM(D77:D79)</f>
        <v>5354.1</v>
      </c>
      <c r="E76" s="116">
        <f>SUM(E77:E79)</f>
        <v>5354.1</v>
      </c>
      <c r="F76" s="120" t="s">
        <v>166</v>
      </c>
      <c r="G76" s="116">
        <f>SUM(G77:G79)</f>
        <v>1338.5</v>
      </c>
      <c r="H76" s="116">
        <f>SUM(H77:H79)</f>
        <v>2677</v>
      </c>
      <c r="I76" s="116">
        <f>SUM(I77:I79)</f>
        <v>4015.5</v>
      </c>
      <c r="J76" s="116">
        <f>SUM(J77:J79)</f>
        <v>5354.1</v>
      </c>
    </row>
    <row r="77" spans="1:10" ht="127.5">
      <c r="A77" s="48" t="s">
        <v>287</v>
      </c>
      <c r="B77" s="111" t="s">
        <v>530</v>
      </c>
      <c r="C77" s="55"/>
      <c r="D77" s="117">
        <f>SUM(E77:F77)</f>
        <v>0</v>
      </c>
      <c r="E77" s="117">
        <v>0</v>
      </c>
      <c r="F77" s="117" t="s">
        <v>166</v>
      </c>
      <c r="G77" s="384">
        <v>0</v>
      </c>
      <c r="H77" s="384">
        <v>0</v>
      </c>
      <c r="I77" s="384">
        <v>0</v>
      </c>
      <c r="J77" s="384">
        <v>0</v>
      </c>
    </row>
    <row r="78" spans="1:10" s="47" customFormat="1" ht="76.5">
      <c r="A78" s="48" t="s">
        <v>76</v>
      </c>
      <c r="B78" s="111" t="s">
        <v>578</v>
      </c>
      <c r="C78" s="39"/>
      <c r="D78" s="117">
        <f>SUM(E78:F78)</f>
        <v>5354.1</v>
      </c>
      <c r="E78" s="384">
        <v>5354.1</v>
      </c>
      <c r="F78" s="117" t="s">
        <v>166</v>
      </c>
      <c r="G78" s="384">
        <v>1338.5</v>
      </c>
      <c r="H78" s="384">
        <v>2677</v>
      </c>
      <c r="I78" s="384">
        <v>4015.5</v>
      </c>
      <c r="J78" s="384">
        <v>5354.1</v>
      </c>
    </row>
    <row r="79" spans="1:10" s="47" customFormat="1" ht="76.5">
      <c r="A79" s="41" t="s">
        <v>541</v>
      </c>
      <c r="B79" s="287" t="s">
        <v>542</v>
      </c>
      <c r="C79" s="39"/>
      <c r="D79" s="117">
        <f>SUM(E79:F79)</f>
        <v>0</v>
      </c>
      <c r="E79" s="384">
        <v>0</v>
      </c>
      <c r="F79" s="117" t="s">
        <v>166</v>
      </c>
      <c r="G79" s="384">
        <v>0</v>
      </c>
      <c r="H79" s="384">
        <v>0</v>
      </c>
      <c r="I79" s="384">
        <v>0</v>
      </c>
      <c r="J79" s="384">
        <v>0</v>
      </c>
    </row>
    <row r="80" spans="1:10" s="47" customFormat="1" ht="26.25" customHeight="1">
      <c r="A80" s="110" t="s">
        <v>349</v>
      </c>
      <c r="B80" s="56" t="s">
        <v>543</v>
      </c>
      <c r="C80" s="57">
        <v>7422</v>
      </c>
      <c r="D80" s="116">
        <f>D81+D104+D105</f>
        <v>62791.6</v>
      </c>
      <c r="E80" s="116">
        <f>E81+E104+E105</f>
        <v>62791.6</v>
      </c>
      <c r="F80" s="120" t="s">
        <v>166</v>
      </c>
      <c r="G80" s="116">
        <f>G81+G104+G105</f>
        <v>12582.59</v>
      </c>
      <c r="H80" s="116">
        <f>H81+H104+H105</f>
        <v>29302.95</v>
      </c>
      <c r="I80" s="116">
        <f>I81+I104+I105</f>
        <v>44964.3</v>
      </c>
      <c r="J80" s="116">
        <f>J81+J104+J105</f>
        <v>62791.6</v>
      </c>
    </row>
    <row r="81" spans="1:10" s="47" customFormat="1" ht="47.25" customHeight="1">
      <c r="A81" s="48" t="s">
        <v>350</v>
      </c>
      <c r="B81" s="111" t="s">
        <v>732</v>
      </c>
      <c r="C81" s="56"/>
      <c r="D81" s="117">
        <f>SUM(D83,D84,D85,D86,D87,D88,D89,D93,D94,D95,D96,D97,D98,D99,D100,D101,D102,D103)</f>
        <v>62391.6</v>
      </c>
      <c r="E81" s="117">
        <f>SUM(E83,E84,E85,E86,E87,E88,E89,E93,E94,E95,E96,E97,E98,E99,E100,E101,E102,E103)</f>
        <v>62391.6</v>
      </c>
      <c r="F81" s="117" t="s">
        <v>166</v>
      </c>
      <c r="G81" s="117">
        <f>SUM(G83,G84,G85,G86,G87,G88,G89,G93,G94,G95,G96,G97,G98,G99,G100,G101,G102,G103)</f>
        <v>12482.59</v>
      </c>
      <c r="H81" s="117">
        <f>SUM(H83,H84,H85,H86,H87,H88,H89,H93,H94,H95,H96,H97,H98,H99,H100,H101,H102,H103)</f>
        <v>29102.95</v>
      </c>
      <c r="I81" s="117">
        <f>SUM(I83,I84,I85,I86,I87,I88,I89,I93,I94,I95,I96,I97,I98,I99,I100,I101,I102,I103)</f>
        <v>44664.3</v>
      </c>
      <c r="J81" s="117">
        <f>SUM(J83,J84,J85,J86,J87,J88,J89,J93,J94,J95,J96,J97,J98,J99,J100,J101,J102,J103)</f>
        <v>62391.6</v>
      </c>
    </row>
    <row r="82" spans="1:10" s="47" customFormat="1" ht="19.5" customHeight="1">
      <c r="A82" s="48"/>
      <c r="B82" s="111" t="s">
        <v>586</v>
      </c>
      <c r="C82" s="56"/>
      <c r="D82" s="117"/>
      <c r="E82" s="117"/>
      <c r="F82" s="117"/>
      <c r="G82" s="117"/>
      <c r="H82" s="117"/>
      <c r="I82" s="117"/>
      <c r="J82" s="117"/>
    </row>
    <row r="83" spans="1:10" s="47" customFormat="1" ht="66" customHeight="1">
      <c r="A83" s="48" t="s">
        <v>733</v>
      </c>
      <c r="B83" s="111" t="s">
        <v>734</v>
      </c>
      <c r="C83" s="39"/>
      <c r="D83" s="117">
        <f aca="true" t="shared" si="5" ref="D83:D88">E83</f>
        <v>50</v>
      </c>
      <c r="E83" s="117">
        <v>50</v>
      </c>
      <c r="F83" s="117" t="s">
        <v>166</v>
      </c>
      <c r="G83" s="117">
        <v>10</v>
      </c>
      <c r="H83" s="117">
        <v>20</v>
      </c>
      <c r="I83" s="117">
        <v>30</v>
      </c>
      <c r="J83" s="117">
        <v>50</v>
      </c>
    </row>
    <row r="84" spans="1:10" s="47" customFormat="1" ht="128.25" customHeight="1">
      <c r="A84" s="48" t="s">
        <v>735</v>
      </c>
      <c r="B84" s="111" t="s">
        <v>736</v>
      </c>
      <c r="C84" s="39"/>
      <c r="D84" s="117">
        <f t="shared" si="5"/>
        <v>92</v>
      </c>
      <c r="E84" s="117">
        <v>92</v>
      </c>
      <c r="F84" s="117" t="s">
        <v>166</v>
      </c>
      <c r="G84" s="117">
        <v>0</v>
      </c>
      <c r="H84" s="117">
        <v>23</v>
      </c>
      <c r="I84" s="117">
        <v>46</v>
      </c>
      <c r="J84" s="117">
        <v>92</v>
      </c>
    </row>
    <row r="85" spans="1:10" s="47" customFormat="1" ht="65.25" customHeight="1">
      <c r="A85" s="48" t="s">
        <v>737</v>
      </c>
      <c r="B85" s="111" t="s">
        <v>738</v>
      </c>
      <c r="C85" s="39"/>
      <c r="D85" s="117">
        <f t="shared" si="5"/>
        <v>0</v>
      </c>
      <c r="E85" s="117">
        <v>0</v>
      </c>
      <c r="F85" s="117" t="s">
        <v>166</v>
      </c>
      <c r="G85" s="117">
        <v>0</v>
      </c>
      <c r="H85" s="117">
        <v>0</v>
      </c>
      <c r="I85" s="117">
        <v>0</v>
      </c>
      <c r="J85" s="117">
        <v>0</v>
      </c>
    </row>
    <row r="86" spans="1:10" s="47" customFormat="1" ht="76.5" customHeight="1">
      <c r="A86" s="48" t="s">
        <v>739</v>
      </c>
      <c r="B86" s="111" t="s">
        <v>740</v>
      </c>
      <c r="C86" s="39"/>
      <c r="D86" s="117">
        <f t="shared" si="5"/>
        <v>0</v>
      </c>
      <c r="E86" s="117">
        <v>0</v>
      </c>
      <c r="F86" s="117" t="s">
        <v>166</v>
      </c>
      <c r="G86" s="117">
        <v>0</v>
      </c>
      <c r="H86" s="117">
        <v>0</v>
      </c>
      <c r="I86" s="117">
        <v>0</v>
      </c>
      <c r="J86" s="117">
        <v>0</v>
      </c>
    </row>
    <row r="87" spans="1:10" s="47" customFormat="1" ht="35.25" customHeight="1">
      <c r="A87" s="48" t="s">
        <v>741</v>
      </c>
      <c r="B87" s="111" t="s">
        <v>742</v>
      </c>
      <c r="C87" s="39"/>
      <c r="D87" s="117">
        <f t="shared" si="5"/>
        <v>50</v>
      </c>
      <c r="E87" s="117">
        <v>50</v>
      </c>
      <c r="F87" s="117" t="s">
        <v>166</v>
      </c>
      <c r="G87" s="117">
        <v>10</v>
      </c>
      <c r="H87" s="117">
        <v>20</v>
      </c>
      <c r="I87" s="117">
        <v>30</v>
      </c>
      <c r="J87" s="117">
        <v>50</v>
      </c>
    </row>
    <row r="88" spans="1:10" s="47" customFormat="1" ht="45.75" customHeight="1">
      <c r="A88" s="48" t="s">
        <v>743</v>
      </c>
      <c r="B88" s="111" t="s">
        <v>744</v>
      </c>
      <c r="C88" s="39"/>
      <c r="D88" s="117">
        <f t="shared" si="5"/>
        <v>0</v>
      </c>
      <c r="E88" s="117">
        <v>0</v>
      </c>
      <c r="F88" s="117" t="s">
        <v>166</v>
      </c>
      <c r="G88" s="117">
        <v>0</v>
      </c>
      <c r="H88" s="117">
        <v>0</v>
      </c>
      <c r="I88" s="117">
        <v>0</v>
      </c>
      <c r="J88" s="117">
        <v>0</v>
      </c>
    </row>
    <row r="89" spans="1:10" s="47" customFormat="1" ht="26.25" customHeight="1">
      <c r="A89" s="48" t="s">
        <v>745</v>
      </c>
      <c r="B89" s="419" t="s">
        <v>746</v>
      </c>
      <c r="C89" s="39"/>
      <c r="D89" s="117">
        <f>SUM(D90:D92)</f>
        <v>23152</v>
      </c>
      <c r="E89" s="117">
        <f>SUM(E90:E92)</f>
        <v>23152</v>
      </c>
      <c r="F89" s="117" t="s">
        <v>166</v>
      </c>
      <c r="G89" s="117">
        <f>SUM(G90:G92)</f>
        <v>5788</v>
      </c>
      <c r="H89" s="117">
        <f>SUM(H90:H92)</f>
        <v>11576</v>
      </c>
      <c r="I89" s="117">
        <f>SUM(I90:I92)</f>
        <v>17364</v>
      </c>
      <c r="J89" s="117">
        <f>SUM(J90:J92)</f>
        <v>23152</v>
      </c>
    </row>
    <row r="90" spans="1:10" s="47" customFormat="1" ht="51" customHeight="1">
      <c r="A90" s="48"/>
      <c r="B90" s="111" t="s">
        <v>773</v>
      </c>
      <c r="C90" s="39"/>
      <c r="D90" s="117">
        <f aca="true" t="shared" si="6" ref="D90:D104">E90</f>
        <v>12672</v>
      </c>
      <c r="E90" s="117">
        <v>12672</v>
      </c>
      <c r="F90" s="117" t="s">
        <v>166</v>
      </c>
      <c r="G90" s="117">
        <v>3168</v>
      </c>
      <c r="H90" s="117">
        <v>6336</v>
      </c>
      <c r="I90" s="117">
        <v>9504</v>
      </c>
      <c r="J90" s="117">
        <v>12672</v>
      </c>
    </row>
    <row r="91" spans="1:10" s="47" customFormat="1" ht="72.75" customHeight="1">
      <c r="A91" s="48"/>
      <c r="B91" s="111" t="s">
        <v>774</v>
      </c>
      <c r="C91" s="39"/>
      <c r="D91" s="117">
        <f t="shared" si="6"/>
        <v>10480</v>
      </c>
      <c r="E91" s="117">
        <v>10480</v>
      </c>
      <c r="F91" s="117" t="s">
        <v>166</v>
      </c>
      <c r="G91" s="117">
        <v>2620</v>
      </c>
      <c r="H91" s="117">
        <v>5240</v>
      </c>
      <c r="I91" s="117">
        <v>7860</v>
      </c>
      <c r="J91" s="117">
        <v>10480</v>
      </c>
    </row>
    <row r="92" spans="1:10" s="47" customFormat="1" ht="29.25" customHeight="1">
      <c r="A92" s="48"/>
      <c r="B92" s="111" t="s">
        <v>775</v>
      </c>
      <c r="C92" s="39"/>
      <c r="D92" s="117">
        <f t="shared" si="6"/>
        <v>0</v>
      </c>
      <c r="E92" s="117">
        <v>0</v>
      </c>
      <c r="F92" s="117" t="s">
        <v>166</v>
      </c>
      <c r="G92" s="117">
        <v>0</v>
      </c>
      <c r="H92" s="117">
        <v>0</v>
      </c>
      <c r="I92" s="117">
        <v>0</v>
      </c>
      <c r="J92" s="117">
        <v>0</v>
      </c>
    </row>
    <row r="93" spans="1:10" s="47" customFormat="1" ht="81.75" customHeight="1">
      <c r="A93" s="48" t="s">
        <v>747</v>
      </c>
      <c r="B93" s="111" t="s">
        <v>748</v>
      </c>
      <c r="C93" s="39"/>
      <c r="D93" s="118">
        <f t="shared" si="6"/>
        <v>0</v>
      </c>
      <c r="E93" s="117">
        <v>0</v>
      </c>
      <c r="F93" s="117" t="s">
        <v>166</v>
      </c>
      <c r="G93" s="117">
        <v>0</v>
      </c>
      <c r="H93" s="117">
        <v>0</v>
      </c>
      <c r="I93" s="117">
        <v>0</v>
      </c>
      <c r="J93" s="117">
        <v>0</v>
      </c>
    </row>
    <row r="94" spans="1:10" s="47" customFormat="1" ht="55.5" customHeight="1">
      <c r="A94" s="48" t="s">
        <v>749</v>
      </c>
      <c r="B94" s="111" t="s">
        <v>750</v>
      </c>
      <c r="C94" s="39"/>
      <c r="D94" s="118">
        <f t="shared" si="6"/>
        <v>0</v>
      </c>
      <c r="E94" s="117">
        <v>0</v>
      </c>
      <c r="F94" s="117" t="s">
        <v>166</v>
      </c>
      <c r="G94" s="117">
        <v>0</v>
      </c>
      <c r="H94" s="117">
        <v>0</v>
      </c>
      <c r="I94" s="117">
        <v>0</v>
      </c>
      <c r="J94" s="117">
        <v>0</v>
      </c>
    </row>
    <row r="95" spans="1:10" s="47" customFormat="1" ht="93" customHeight="1">
      <c r="A95" s="48" t="s">
        <v>751</v>
      </c>
      <c r="B95" s="111" t="s">
        <v>752</v>
      </c>
      <c r="C95" s="39"/>
      <c r="D95" s="118">
        <f t="shared" si="6"/>
        <v>0</v>
      </c>
      <c r="E95" s="117">
        <v>0</v>
      </c>
      <c r="F95" s="117" t="s">
        <v>166</v>
      </c>
      <c r="G95" s="117">
        <v>0</v>
      </c>
      <c r="H95" s="117">
        <v>0</v>
      </c>
      <c r="I95" s="117">
        <v>0</v>
      </c>
      <c r="J95" s="117">
        <v>0</v>
      </c>
    </row>
    <row r="96" spans="1:10" s="47" customFormat="1" ht="157.5" customHeight="1">
      <c r="A96" s="48" t="s">
        <v>753</v>
      </c>
      <c r="B96" s="111" t="s">
        <v>754</v>
      </c>
      <c r="C96" s="39"/>
      <c r="D96" s="118">
        <f t="shared" si="6"/>
        <v>0</v>
      </c>
      <c r="E96" s="117">
        <v>0</v>
      </c>
      <c r="F96" s="117" t="s">
        <v>166</v>
      </c>
      <c r="G96" s="117">
        <v>0</v>
      </c>
      <c r="H96" s="117">
        <v>0</v>
      </c>
      <c r="I96" s="117">
        <v>0</v>
      </c>
      <c r="J96" s="117">
        <v>0</v>
      </c>
    </row>
    <row r="97" spans="1:10" s="47" customFormat="1" ht="55.5" customHeight="1">
      <c r="A97" s="48" t="s">
        <v>755</v>
      </c>
      <c r="B97" s="111" t="s">
        <v>756</v>
      </c>
      <c r="C97" s="39"/>
      <c r="D97" s="118">
        <f t="shared" si="6"/>
        <v>0</v>
      </c>
      <c r="E97" s="117">
        <v>0</v>
      </c>
      <c r="F97" s="117" t="s">
        <v>166</v>
      </c>
      <c r="G97" s="117">
        <v>0</v>
      </c>
      <c r="H97" s="117">
        <v>0</v>
      </c>
      <c r="I97" s="117">
        <v>0</v>
      </c>
      <c r="J97" s="117">
        <v>0</v>
      </c>
    </row>
    <row r="98" spans="1:10" s="47" customFormat="1" ht="75.75" customHeight="1">
      <c r="A98" s="48" t="s">
        <v>757</v>
      </c>
      <c r="B98" s="111" t="s">
        <v>758</v>
      </c>
      <c r="C98" s="39"/>
      <c r="D98" s="118">
        <f t="shared" si="6"/>
        <v>23100</v>
      </c>
      <c r="E98" s="117">
        <v>23100</v>
      </c>
      <c r="F98" s="117" t="s">
        <v>166</v>
      </c>
      <c r="G98" s="117">
        <v>2310</v>
      </c>
      <c r="H98" s="117">
        <v>9240</v>
      </c>
      <c r="I98" s="117">
        <v>16170</v>
      </c>
      <c r="J98" s="117">
        <v>23100</v>
      </c>
    </row>
    <row r="99" spans="1:10" s="47" customFormat="1" ht="104.25" customHeight="1">
      <c r="A99" s="48" t="s">
        <v>759</v>
      </c>
      <c r="B99" s="111" t="s">
        <v>760</v>
      </c>
      <c r="C99" s="39"/>
      <c r="D99" s="117">
        <f t="shared" si="6"/>
        <v>15622.6</v>
      </c>
      <c r="E99" s="117">
        <v>15622.6</v>
      </c>
      <c r="F99" s="117" t="s">
        <v>166</v>
      </c>
      <c r="G99" s="117">
        <v>4284.59</v>
      </c>
      <c r="H99" s="117">
        <v>8063.95</v>
      </c>
      <c r="I99" s="117">
        <v>10784.3</v>
      </c>
      <c r="J99" s="117">
        <v>15622.6</v>
      </c>
    </row>
    <row r="100" spans="1:10" s="47" customFormat="1" ht="111.75" customHeight="1">
      <c r="A100" s="48" t="s">
        <v>761</v>
      </c>
      <c r="B100" s="111" t="s">
        <v>762</v>
      </c>
      <c r="C100" s="39"/>
      <c r="D100" s="117">
        <f t="shared" si="6"/>
        <v>0</v>
      </c>
      <c r="E100" s="117">
        <v>0</v>
      </c>
      <c r="F100" s="117" t="s">
        <v>166</v>
      </c>
      <c r="G100" s="117">
        <v>0</v>
      </c>
      <c r="H100" s="117">
        <v>0</v>
      </c>
      <c r="I100" s="117">
        <v>0</v>
      </c>
      <c r="J100" s="117">
        <v>0</v>
      </c>
    </row>
    <row r="101" spans="1:10" s="47" customFormat="1" ht="74.25" customHeight="1">
      <c r="A101" s="48" t="s">
        <v>763</v>
      </c>
      <c r="B101" s="111" t="s">
        <v>764</v>
      </c>
      <c r="C101" s="39"/>
      <c r="D101" s="117">
        <f t="shared" si="6"/>
        <v>0</v>
      </c>
      <c r="E101" s="117">
        <v>0</v>
      </c>
      <c r="F101" s="117" t="s">
        <v>166</v>
      </c>
      <c r="G101" s="117">
        <v>0</v>
      </c>
      <c r="H101" s="117">
        <v>0</v>
      </c>
      <c r="I101" s="117">
        <v>0</v>
      </c>
      <c r="J101" s="117">
        <v>0</v>
      </c>
    </row>
    <row r="102" spans="1:10" s="47" customFormat="1" ht="33.75" customHeight="1">
      <c r="A102" s="48" t="s">
        <v>765</v>
      </c>
      <c r="B102" s="111" t="s">
        <v>766</v>
      </c>
      <c r="C102" s="39"/>
      <c r="D102" s="117">
        <f t="shared" si="6"/>
        <v>300</v>
      </c>
      <c r="E102" s="117">
        <v>300</v>
      </c>
      <c r="F102" s="117" t="s">
        <v>166</v>
      </c>
      <c r="G102" s="117">
        <v>75</v>
      </c>
      <c r="H102" s="117">
        <v>150</v>
      </c>
      <c r="I102" s="117">
        <v>225</v>
      </c>
      <c r="J102" s="117">
        <v>300</v>
      </c>
    </row>
    <row r="103" spans="1:10" s="47" customFormat="1" ht="48" customHeight="1">
      <c r="A103" s="48" t="s">
        <v>767</v>
      </c>
      <c r="B103" s="111" t="s">
        <v>768</v>
      </c>
      <c r="C103" s="39"/>
      <c r="D103" s="117">
        <f t="shared" si="6"/>
        <v>25</v>
      </c>
      <c r="E103" s="117">
        <v>25</v>
      </c>
      <c r="F103" s="117" t="s">
        <v>166</v>
      </c>
      <c r="G103" s="117">
        <v>5</v>
      </c>
      <c r="H103" s="117">
        <v>10</v>
      </c>
      <c r="I103" s="117">
        <v>15</v>
      </c>
      <c r="J103" s="117">
        <v>25</v>
      </c>
    </row>
    <row r="104" spans="1:10" ht="49.5" customHeight="1">
      <c r="A104" s="48" t="s">
        <v>351</v>
      </c>
      <c r="B104" s="111" t="s">
        <v>769</v>
      </c>
      <c r="C104" s="39"/>
      <c r="D104" s="117">
        <f t="shared" si="6"/>
        <v>0</v>
      </c>
      <c r="E104" s="117">
        <v>0</v>
      </c>
      <c r="F104" s="117" t="s">
        <v>166</v>
      </c>
      <c r="G104" s="117">
        <v>0</v>
      </c>
      <c r="H104" s="117">
        <v>0</v>
      </c>
      <c r="I104" s="117">
        <v>0</v>
      </c>
      <c r="J104" s="117">
        <v>0</v>
      </c>
    </row>
    <row r="105" spans="1:10" ht="42.75" customHeight="1">
      <c r="A105" s="49" t="s">
        <v>770</v>
      </c>
      <c r="B105" s="113" t="s">
        <v>771</v>
      </c>
      <c r="C105" s="39"/>
      <c r="D105" s="118">
        <f>E105</f>
        <v>400</v>
      </c>
      <c r="E105" s="118">
        <v>400</v>
      </c>
      <c r="F105" s="117" t="s">
        <v>166</v>
      </c>
      <c r="G105" s="118">
        <v>100</v>
      </c>
      <c r="H105" s="118">
        <v>200</v>
      </c>
      <c r="I105" s="118">
        <v>300</v>
      </c>
      <c r="J105" s="118">
        <v>400</v>
      </c>
    </row>
    <row r="106" spans="1:10" s="47" customFormat="1" ht="25.5">
      <c r="A106" s="43" t="s">
        <v>352</v>
      </c>
      <c r="B106" s="44" t="s">
        <v>531</v>
      </c>
      <c r="C106" s="45">
        <v>7431</v>
      </c>
      <c r="D106" s="116">
        <f>SUM(D107:D108)</f>
        <v>200</v>
      </c>
      <c r="E106" s="116">
        <f>SUM(E107:E108)</f>
        <v>200</v>
      </c>
      <c r="F106" s="115" t="s">
        <v>166</v>
      </c>
      <c r="G106" s="116">
        <f>SUM(G107:G108)</f>
        <v>0</v>
      </c>
      <c r="H106" s="116">
        <f>SUM(H107:H108)</f>
        <v>0</v>
      </c>
      <c r="I106" s="116">
        <f>SUM(I107:I108)</f>
        <v>200</v>
      </c>
      <c r="J106" s="116">
        <f>SUM(J107:J108)</f>
        <v>200</v>
      </c>
    </row>
    <row r="107" spans="1:10" ht="81" customHeight="1">
      <c r="A107" s="48" t="s">
        <v>353</v>
      </c>
      <c r="B107" s="113" t="s">
        <v>401</v>
      </c>
      <c r="C107" s="55"/>
      <c r="D107" s="117">
        <f>SUM(E107:F107)</f>
        <v>200</v>
      </c>
      <c r="E107" s="117">
        <v>200</v>
      </c>
      <c r="F107" s="117" t="s">
        <v>166</v>
      </c>
      <c r="G107" s="117">
        <v>0</v>
      </c>
      <c r="H107" s="117">
        <v>0</v>
      </c>
      <c r="I107" s="117">
        <v>200</v>
      </c>
      <c r="J107" s="117">
        <v>200</v>
      </c>
    </row>
    <row r="108" spans="1:10" s="47" customFormat="1" ht="51">
      <c r="A108" s="48" t="s">
        <v>354</v>
      </c>
      <c r="B108" s="113" t="s">
        <v>77</v>
      </c>
      <c r="C108" s="55"/>
      <c r="D108" s="117">
        <f>SUM(E108:F108)</f>
        <v>0</v>
      </c>
      <c r="E108" s="117">
        <v>0</v>
      </c>
      <c r="F108" s="117" t="s">
        <v>166</v>
      </c>
      <c r="G108" s="384">
        <v>0</v>
      </c>
      <c r="H108" s="384">
        <v>0</v>
      </c>
      <c r="I108" s="384">
        <v>0</v>
      </c>
      <c r="J108" s="384">
        <v>0</v>
      </c>
    </row>
    <row r="109" spans="1:10" s="47" customFormat="1" ht="31.5" customHeight="1">
      <c r="A109" s="43" t="s">
        <v>355</v>
      </c>
      <c r="B109" s="44" t="s">
        <v>532</v>
      </c>
      <c r="C109" s="45">
        <v>7441</v>
      </c>
      <c r="D109" s="116">
        <f>SUM(D110:D111)</f>
        <v>0</v>
      </c>
      <c r="E109" s="116">
        <f>SUM(E110:E111)</f>
        <v>0</v>
      </c>
      <c r="F109" s="115" t="s">
        <v>166</v>
      </c>
      <c r="G109" s="116">
        <f>SUM(G110:G111)</f>
        <v>0</v>
      </c>
      <c r="H109" s="116">
        <f>SUM(H110:H111)</f>
        <v>0</v>
      </c>
      <c r="I109" s="116">
        <f>SUM(I110:I111)</f>
        <v>0</v>
      </c>
      <c r="J109" s="116">
        <f>SUM(J110:J111)</f>
        <v>0</v>
      </c>
    </row>
    <row r="110" spans="1:10" s="47" customFormat="1" ht="156" customHeight="1">
      <c r="A110" s="42" t="s">
        <v>356</v>
      </c>
      <c r="B110" s="111" t="s">
        <v>533</v>
      </c>
      <c r="C110" s="55"/>
      <c r="D110" s="117">
        <f>SUM(E110:F110)</f>
        <v>0</v>
      </c>
      <c r="E110" s="118">
        <v>0</v>
      </c>
      <c r="F110" s="117" t="s">
        <v>166</v>
      </c>
      <c r="G110" s="118">
        <v>0</v>
      </c>
      <c r="H110" s="118">
        <v>0</v>
      </c>
      <c r="I110" s="118">
        <v>0</v>
      </c>
      <c r="J110" s="118">
        <v>0</v>
      </c>
    </row>
    <row r="111" spans="1:10" s="47" customFormat="1" ht="131.25" customHeight="1">
      <c r="A111" s="41" t="s">
        <v>544</v>
      </c>
      <c r="B111" s="111" t="s">
        <v>0</v>
      </c>
      <c r="C111" s="64"/>
      <c r="D111" s="117">
        <f>SUM(E111:F111)</f>
        <v>0</v>
      </c>
      <c r="E111" s="118">
        <v>0</v>
      </c>
      <c r="F111" s="117" t="s">
        <v>166</v>
      </c>
      <c r="G111" s="118">
        <v>0</v>
      </c>
      <c r="H111" s="118">
        <v>0</v>
      </c>
      <c r="I111" s="118">
        <v>0</v>
      </c>
      <c r="J111" s="118">
        <v>0</v>
      </c>
    </row>
    <row r="112" spans="1:10" s="47" customFormat="1" ht="26.25" customHeight="1">
      <c r="A112" s="43" t="s">
        <v>357</v>
      </c>
      <c r="B112" s="44" t="s">
        <v>534</v>
      </c>
      <c r="C112" s="45">
        <v>7442</v>
      </c>
      <c r="D112" s="116">
        <f>SUM(D113:D114)</f>
        <v>0</v>
      </c>
      <c r="E112" s="115" t="s">
        <v>166</v>
      </c>
      <c r="F112" s="116">
        <f>SUM(F113:F114)</f>
        <v>0</v>
      </c>
      <c r="G112" s="116">
        <f>SUM(G113:G114)</f>
        <v>0</v>
      </c>
      <c r="H112" s="116">
        <f>SUM(H113:H114)</f>
        <v>0</v>
      </c>
      <c r="I112" s="116">
        <f>SUM(I113:I114)</f>
        <v>0</v>
      </c>
      <c r="J112" s="116">
        <f>SUM(J113:J114)</f>
        <v>0</v>
      </c>
    </row>
    <row r="113" spans="1:10" ht="155.25" customHeight="1">
      <c r="A113" s="48" t="s">
        <v>358</v>
      </c>
      <c r="B113" s="112" t="s">
        <v>550</v>
      </c>
      <c r="C113" s="55"/>
      <c r="D113" s="117">
        <f>SUM(E113:F113)</f>
        <v>0</v>
      </c>
      <c r="E113" s="117" t="s">
        <v>166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</row>
    <row r="114" spans="1:10" s="47" customFormat="1" ht="127.5">
      <c r="A114" s="48" t="s">
        <v>359</v>
      </c>
      <c r="B114" s="113" t="s">
        <v>333</v>
      </c>
      <c r="C114" s="55"/>
      <c r="D114" s="117">
        <f>SUM(E114:F114)</f>
        <v>0</v>
      </c>
      <c r="E114" s="117" t="s">
        <v>166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</row>
    <row r="115" spans="1:10" s="47" customFormat="1" ht="25.5">
      <c r="A115" s="127" t="s">
        <v>78</v>
      </c>
      <c r="B115" s="44" t="s">
        <v>551</v>
      </c>
      <c r="C115" s="45">
        <v>7452</v>
      </c>
      <c r="D115" s="116">
        <f aca="true" t="shared" si="7" ref="D115:J115">SUM(D116:D118)</f>
        <v>0</v>
      </c>
      <c r="E115" s="116">
        <f t="shared" si="7"/>
        <v>0</v>
      </c>
      <c r="F115" s="116">
        <f t="shared" si="7"/>
        <v>0</v>
      </c>
      <c r="G115" s="116">
        <f t="shared" si="7"/>
        <v>0</v>
      </c>
      <c r="H115" s="116">
        <f t="shared" si="7"/>
        <v>0</v>
      </c>
      <c r="I115" s="116">
        <f t="shared" si="7"/>
        <v>0</v>
      </c>
      <c r="J115" s="116">
        <f t="shared" si="7"/>
        <v>0</v>
      </c>
    </row>
    <row r="116" spans="1:10" ht="65.25" customHeight="1">
      <c r="A116" s="48" t="s">
        <v>79</v>
      </c>
      <c r="B116" s="113" t="s">
        <v>552</v>
      </c>
      <c r="C116" s="55"/>
      <c r="D116" s="117">
        <f>SUM(E116:F116)</f>
        <v>0</v>
      </c>
      <c r="E116" s="117" t="s">
        <v>166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</row>
    <row r="117" spans="1:10" ht="39.75" customHeight="1">
      <c r="A117" s="48" t="s">
        <v>80</v>
      </c>
      <c r="B117" s="113" t="s">
        <v>334</v>
      </c>
      <c r="C117" s="55"/>
      <c r="D117" s="117">
        <f>SUM(E117:F117)</f>
        <v>0</v>
      </c>
      <c r="E117" s="117" t="s">
        <v>166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</row>
    <row r="118" spans="1:10" ht="42.75" customHeight="1">
      <c r="A118" s="48" t="s">
        <v>81</v>
      </c>
      <c r="B118" s="111" t="s">
        <v>284</v>
      </c>
      <c r="C118" s="55"/>
      <c r="D118" s="117">
        <f>SUM(E118:F118)</f>
        <v>0</v>
      </c>
      <c r="E118" s="42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</row>
    <row r="119" spans="2:10" ht="12.75">
      <c r="B119" s="35"/>
      <c r="D119" s="35"/>
      <c r="E119" s="35"/>
      <c r="F119" s="35"/>
      <c r="G119" s="35"/>
      <c r="H119" s="35"/>
      <c r="I119" s="35"/>
      <c r="J119" s="35"/>
    </row>
    <row r="120" spans="2:10" ht="12.75">
      <c r="B120" s="35"/>
      <c r="D120" s="35"/>
      <c r="E120" s="35"/>
      <c r="F120" s="35"/>
      <c r="G120" s="35"/>
      <c r="H120" s="35"/>
      <c r="I120" s="35"/>
      <c r="J120" s="35"/>
    </row>
    <row r="121" spans="2:10" ht="12.75">
      <c r="B121" s="35"/>
      <c r="D121" s="35"/>
      <c r="E121" s="35"/>
      <c r="F121" s="35"/>
      <c r="G121" s="35"/>
      <c r="H121" s="35"/>
      <c r="I121" s="35"/>
      <c r="J121" s="35"/>
    </row>
    <row r="122" spans="2:10" ht="12.75">
      <c r="B122" s="35"/>
      <c r="D122" s="35"/>
      <c r="E122" s="35"/>
      <c r="F122" s="35"/>
      <c r="G122" s="35"/>
      <c r="H122" s="35"/>
      <c r="I122" s="35"/>
      <c r="J122" s="35"/>
    </row>
    <row r="123" spans="2:10" ht="12.75">
      <c r="B123" s="35"/>
      <c r="D123" s="35"/>
      <c r="E123" s="35"/>
      <c r="F123" s="35"/>
      <c r="G123" s="35"/>
      <c r="H123" s="35"/>
      <c r="I123" s="35"/>
      <c r="J123" s="35"/>
    </row>
    <row r="124" spans="2:10" ht="12.75">
      <c r="B124" s="35"/>
      <c r="D124" s="35"/>
      <c r="E124" s="35"/>
      <c r="F124" s="35"/>
      <c r="G124" s="35"/>
      <c r="H124" s="35"/>
      <c r="I124" s="35"/>
      <c r="J124" s="35"/>
    </row>
    <row r="125" spans="2:10" ht="12.75">
      <c r="B125" s="35"/>
      <c r="D125" s="35"/>
      <c r="E125" s="35"/>
      <c r="F125" s="35"/>
      <c r="G125" s="35"/>
      <c r="H125" s="35"/>
      <c r="I125" s="35"/>
      <c r="J125" s="35"/>
    </row>
    <row r="126" spans="2:10" ht="12.75">
      <c r="B126" s="35"/>
      <c r="D126" s="35"/>
      <c r="E126" s="35"/>
      <c r="F126" s="35"/>
      <c r="G126" s="35"/>
      <c r="H126" s="35"/>
      <c r="I126" s="35"/>
      <c r="J126" s="35"/>
    </row>
    <row r="127" spans="2:10" ht="12.75">
      <c r="B127" s="35"/>
      <c r="D127" s="35"/>
      <c r="E127" s="35"/>
      <c r="F127" s="35"/>
      <c r="G127" s="35"/>
      <c r="H127" s="35"/>
      <c r="I127" s="35"/>
      <c r="J127" s="35"/>
    </row>
    <row r="128" spans="2:10" ht="12.75">
      <c r="B128" s="35"/>
      <c r="D128" s="35"/>
      <c r="E128" s="35"/>
      <c r="F128" s="35"/>
      <c r="G128" s="35"/>
      <c r="H128" s="35"/>
      <c r="I128" s="35"/>
      <c r="J128" s="35"/>
    </row>
    <row r="129" spans="2:10" ht="12.75">
      <c r="B129" s="35"/>
      <c r="D129" s="35"/>
      <c r="E129" s="35"/>
      <c r="F129" s="35"/>
      <c r="G129" s="35"/>
      <c r="H129" s="35"/>
      <c r="I129" s="35"/>
      <c r="J129" s="35"/>
    </row>
    <row r="130" spans="2:10" ht="12.75">
      <c r="B130" s="35"/>
      <c r="D130" s="35"/>
      <c r="E130" s="35"/>
      <c r="F130" s="35"/>
      <c r="G130" s="35"/>
      <c r="H130" s="35"/>
      <c r="I130" s="35"/>
      <c r="J130" s="35"/>
    </row>
    <row r="131" spans="2:10" ht="12.75">
      <c r="B131" s="35"/>
      <c r="D131" s="35"/>
      <c r="E131" s="35"/>
      <c r="F131" s="35"/>
      <c r="G131" s="35"/>
      <c r="H131" s="35"/>
      <c r="I131" s="35"/>
      <c r="J131" s="35"/>
    </row>
    <row r="132" spans="2:10" ht="12.75">
      <c r="B132" s="35"/>
      <c r="D132" s="35"/>
      <c r="E132" s="35"/>
      <c r="F132" s="35"/>
      <c r="G132" s="35"/>
      <c r="H132" s="35"/>
      <c r="I132" s="35"/>
      <c r="J132" s="35"/>
    </row>
    <row r="133" spans="2:10" ht="12.75">
      <c r="B133" s="35"/>
      <c r="D133" s="35"/>
      <c r="E133" s="35"/>
      <c r="F133" s="35"/>
      <c r="G133" s="35"/>
      <c r="H133" s="35"/>
      <c r="I133" s="35"/>
      <c r="J133" s="35"/>
    </row>
    <row r="134" spans="2:10" ht="12.75">
      <c r="B134" s="35"/>
      <c r="D134" s="35"/>
      <c r="E134" s="35"/>
      <c r="F134" s="35"/>
      <c r="G134" s="35"/>
      <c r="H134" s="35"/>
      <c r="I134" s="35"/>
      <c r="J134" s="35"/>
    </row>
    <row r="135" spans="2:10" ht="12.75">
      <c r="B135" s="35"/>
      <c r="D135" s="35"/>
      <c r="E135" s="35"/>
      <c r="F135" s="35"/>
      <c r="G135" s="35"/>
      <c r="H135" s="35"/>
      <c r="I135" s="35"/>
      <c r="J135" s="35"/>
    </row>
    <row r="136" spans="2:10" ht="12.75">
      <c r="B136" s="35"/>
      <c r="D136" s="35"/>
      <c r="E136" s="35"/>
      <c r="F136" s="35"/>
      <c r="G136" s="35"/>
      <c r="H136" s="35"/>
      <c r="I136" s="35"/>
      <c r="J136" s="35"/>
    </row>
    <row r="137" spans="2:10" ht="12.75">
      <c r="B137" s="35"/>
      <c r="D137" s="35"/>
      <c r="E137" s="35"/>
      <c r="F137" s="35"/>
      <c r="G137" s="35"/>
      <c r="H137" s="35"/>
      <c r="I137" s="35"/>
      <c r="J137" s="35"/>
    </row>
    <row r="138" spans="2:10" ht="12.75">
      <c r="B138" s="35"/>
      <c r="D138" s="35"/>
      <c r="E138" s="35"/>
      <c r="F138" s="35"/>
      <c r="G138" s="35"/>
      <c r="H138" s="35"/>
      <c r="I138" s="35"/>
      <c r="J138" s="35"/>
    </row>
    <row r="139" spans="2:10" ht="12.75">
      <c r="B139" s="35"/>
      <c r="D139" s="35"/>
      <c r="E139" s="35"/>
      <c r="F139" s="35"/>
      <c r="G139" s="35"/>
      <c r="H139" s="35"/>
      <c r="I139" s="35"/>
      <c r="J139" s="35"/>
    </row>
    <row r="140" spans="2:10" ht="12.75">
      <c r="B140" s="35"/>
      <c r="D140" s="35"/>
      <c r="E140" s="35"/>
      <c r="F140" s="35"/>
      <c r="G140" s="35"/>
      <c r="H140" s="35"/>
      <c r="I140" s="35"/>
      <c r="J140" s="35"/>
    </row>
    <row r="141" spans="2:10" ht="12.75">
      <c r="B141" s="35"/>
      <c r="D141" s="35"/>
      <c r="E141" s="35"/>
      <c r="F141" s="35"/>
      <c r="G141" s="35"/>
      <c r="H141" s="35"/>
      <c r="I141" s="35"/>
      <c r="J141" s="35"/>
    </row>
    <row r="142" spans="2:10" ht="12.75">
      <c r="B142" s="35"/>
      <c r="D142" s="35"/>
      <c r="E142" s="35"/>
      <c r="F142" s="35"/>
      <c r="G142" s="35"/>
      <c r="H142" s="35"/>
      <c r="I142" s="35"/>
      <c r="J142" s="35"/>
    </row>
    <row r="143" spans="2:10" ht="12.75">
      <c r="B143" s="35"/>
      <c r="D143" s="35"/>
      <c r="E143" s="35"/>
      <c r="F143" s="35"/>
      <c r="G143" s="35"/>
      <c r="H143" s="35"/>
      <c r="I143" s="35"/>
      <c r="J143" s="35"/>
    </row>
    <row r="144" spans="2:10" ht="12.75">
      <c r="B144" s="35"/>
      <c r="D144" s="35"/>
      <c r="E144" s="35"/>
      <c r="F144" s="35"/>
      <c r="G144" s="35"/>
      <c r="H144" s="35"/>
      <c r="I144" s="35"/>
      <c r="J144" s="35"/>
    </row>
    <row r="145" spans="2:10" ht="12.75">
      <c r="B145" s="35"/>
      <c r="D145" s="35"/>
      <c r="E145" s="35"/>
      <c r="F145" s="35"/>
      <c r="G145" s="35"/>
      <c r="H145" s="35"/>
      <c r="I145" s="35"/>
      <c r="J145" s="35"/>
    </row>
    <row r="146" spans="2:10" ht="12.75">
      <c r="B146" s="35"/>
      <c r="D146" s="35"/>
      <c r="E146" s="35"/>
      <c r="F146" s="35"/>
      <c r="G146" s="35"/>
      <c r="H146" s="35"/>
      <c r="I146" s="35"/>
      <c r="J146" s="35"/>
    </row>
    <row r="147" spans="2:10" ht="12.75">
      <c r="B147" s="35"/>
      <c r="D147" s="35"/>
      <c r="E147" s="35"/>
      <c r="F147" s="35"/>
      <c r="G147" s="35"/>
      <c r="H147" s="35"/>
      <c r="I147" s="35"/>
      <c r="J147" s="35"/>
    </row>
    <row r="148" spans="2:10" ht="12.75">
      <c r="B148" s="35"/>
      <c r="D148" s="35"/>
      <c r="E148" s="35"/>
      <c r="F148" s="35"/>
      <c r="G148" s="35"/>
      <c r="H148" s="35"/>
      <c r="I148" s="35"/>
      <c r="J148" s="35"/>
    </row>
    <row r="149" spans="2:10" ht="12.75">
      <c r="B149" s="35"/>
      <c r="D149" s="35"/>
      <c r="E149" s="35"/>
      <c r="F149" s="35"/>
      <c r="G149" s="35"/>
      <c r="H149" s="35"/>
      <c r="I149" s="35"/>
      <c r="J149" s="35"/>
    </row>
    <row r="150" spans="2:10" ht="12.75">
      <c r="B150" s="35"/>
      <c r="D150" s="35"/>
      <c r="E150" s="35"/>
      <c r="F150" s="35"/>
      <c r="G150" s="35"/>
      <c r="H150" s="35"/>
      <c r="I150" s="35"/>
      <c r="J150" s="35"/>
    </row>
    <row r="151" spans="2:10" ht="12.75">
      <c r="B151" s="35"/>
      <c r="D151" s="35"/>
      <c r="E151" s="35"/>
      <c r="F151" s="35"/>
      <c r="G151" s="35"/>
      <c r="H151" s="35"/>
      <c r="I151" s="35"/>
      <c r="J151" s="35"/>
    </row>
    <row r="152" spans="2:10" ht="12.75">
      <c r="B152" s="35"/>
      <c r="D152" s="35"/>
      <c r="E152" s="35"/>
      <c r="F152" s="35"/>
      <c r="G152" s="35"/>
      <c r="H152" s="35"/>
      <c r="I152" s="35"/>
      <c r="J152" s="35"/>
    </row>
    <row r="153" spans="2:10" ht="12.75">
      <c r="B153" s="35"/>
      <c r="D153" s="35"/>
      <c r="E153" s="35"/>
      <c r="F153" s="35"/>
      <c r="G153" s="35"/>
      <c r="H153" s="35"/>
      <c r="I153" s="35"/>
      <c r="J153" s="35"/>
    </row>
    <row r="154" spans="2:10" ht="12.75">
      <c r="B154" s="35"/>
      <c r="D154" s="35"/>
      <c r="E154" s="35"/>
      <c r="F154" s="35"/>
      <c r="G154" s="35"/>
      <c r="H154" s="35"/>
      <c r="I154" s="35"/>
      <c r="J154" s="35"/>
    </row>
    <row r="155" spans="2:10" ht="12.75">
      <c r="B155" s="35"/>
      <c r="D155" s="35"/>
      <c r="E155" s="35"/>
      <c r="F155" s="35"/>
      <c r="G155" s="35"/>
      <c r="H155" s="35"/>
      <c r="I155" s="35"/>
      <c r="J155" s="35"/>
    </row>
  </sheetData>
  <sheetProtection selectLockedCells="1"/>
  <protectedRanges>
    <protectedRange sqref="E49 G49:J49" name="Range7"/>
    <protectedRange sqref="E107:E108 E110:E111 F113:F114 F116:F117 G110:J111 E118:F118 G107:J108" name="Range4"/>
    <protectedRange sqref="E39:E40 E43:E46 F51 E53 F55 G53:J53 E57 G43:J46 G39:J40 G57:J57" name="Range2"/>
    <protectedRange sqref="E11:E12 E14 G11:J12 G14:J14" name="Range1"/>
    <protectedRange sqref="G77:J79 E59:E62 F64:F65 F68 E70 E72:E75 E77:E79 G70:J70 G72:J75 G59:J62" name="Range3"/>
    <protectedRange sqref="E1:F1" name="Range8"/>
    <protectedRange sqref="E19 G19:J19" name="Range1_1"/>
    <protectedRange sqref="E18 E20:E36 G18:J18 G20:J36" name="Range3_1"/>
    <protectedRange sqref="E82:E88 G82:J88 E90:E105 G90:J105" name="Range3_2"/>
  </protectedRanges>
  <mergeCells count="10">
    <mergeCell ref="E1:F1"/>
    <mergeCell ref="D2:G2"/>
    <mergeCell ref="I3:J3"/>
    <mergeCell ref="D4:F4"/>
    <mergeCell ref="G4:J4"/>
    <mergeCell ref="G5:J5"/>
    <mergeCell ref="A5:A6"/>
    <mergeCell ref="B5:B6"/>
    <mergeCell ref="C5:C6"/>
    <mergeCell ref="D5:D6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89"/>
  <sheetViews>
    <sheetView zoomScalePageLayoutView="0" workbookViewId="0" topLeftCell="A471">
      <selection activeCell="L485" sqref="L485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4.421875" style="7" customWidth="1"/>
    <col min="4" max="4" width="5.7109375" style="8" customWidth="1"/>
    <col min="5" max="5" width="32.00390625" style="13" customWidth="1"/>
    <col min="6" max="6" width="13.00390625" style="9" customWidth="1"/>
    <col min="7" max="7" width="19.8515625" style="9" customWidth="1"/>
    <col min="8" max="8" width="16.28125" style="9" customWidth="1"/>
    <col min="9" max="9" width="13.28125" style="9" customWidth="1"/>
    <col min="10" max="10" width="14.421875" style="9" customWidth="1"/>
    <col min="11" max="11" width="13.28125" style="9" customWidth="1"/>
    <col min="12" max="12" width="13.7109375" style="9" customWidth="1"/>
    <col min="13" max="13" width="12.421875" style="9" customWidth="1"/>
    <col min="14" max="14" width="12.57421875" style="9" customWidth="1"/>
    <col min="15" max="16384" width="9.140625" style="9" customWidth="1"/>
  </cols>
  <sheetData>
    <row r="1" spans="1:12" s="1" customFormat="1" ht="12.75">
      <c r="A1" s="128"/>
      <c r="B1" s="128"/>
      <c r="C1" s="128"/>
      <c r="D1" s="128"/>
      <c r="E1" s="128"/>
      <c r="F1" s="167"/>
      <c r="G1" s="128"/>
      <c r="H1" s="128"/>
      <c r="I1" s="128"/>
      <c r="J1" s="128"/>
      <c r="K1" s="128"/>
      <c r="L1" s="128"/>
    </row>
    <row r="2" spans="1:12" s="1" customFormat="1" ht="15">
      <c r="A2" s="288"/>
      <c r="B2" s="288"/>
      <c r="C2" s="288"/>
      <c r="D2" s="288"/>
      <c r="E2" s="288"/>
      <c r="F2" s="485" t="s">
        <v>504</v>
      </c>
      <c r="G2" s="485"/>
      <c r="H2" s="294"/>
      <c r="I2" s="288"/>
      <c r="J2" s="288"/>
      <c r="K2" s="288"/>
      <c r="L2" s="288"/>
    </row>
    <row r="3" spans="1:12" s="1" customFormat="1" ht="12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s="1" customFormat="1" ht="30" customHeight="1">
      <c r="A4" s="290"/>
      <c r="B4" s="290"/>
      <c r="C4" s="290"/>
      <c r="D4" s="290"/>
      <c r="E4" s="484" t="s">
        <v>505</v>
      </c>
      <c r="F4" s="484"/>
      <c r="G4" s="484"/>
      <c r="H4" s="389"/>
      <c r="I4" s="389"/>
      <c r="J4" s="389"/>
      <c r="K4" s="290"/>
      <c r="L4" s="290"/>
    </row>
    <row r="5" spans="1:12" s="1" customFormat="1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295"/>
    </row>
    <row r="6" spans="1:12" ht="15.75" customHeight="1" thickBot="1">
      <c r="A6" s="21"/>
      <c r="B6" s="23"/>
      <c r="C6" s="24"/>
      <c r="D6" s="24"/>
      <c r="E6" s="25"/>
      <c r="F6" s="21"/>
      <c r="G6" s="9" t="s">
        <v>506</v>
      </c>
      <c r="L6" s="36"/>
    </row>
    <row r="7" spans="1:12" ht="45.75" customHeight="1" thickBot="1">
      <c r="A7" s="481" t="s">
        <v>655</v>
      </c>
      <c r="B7" s="487" t="s">
        <v>377</v>
      </c>
      <c r="C7" s="490" t="s">
        <v>163</v>
      </c>
      <c r="D7" s="490" t="s">
        <v>164</v>
      </c>
      <c r="E7" s="478" t="s">
        <v>656</v>
      </c>
      <c r="F7" s="493" t="s">
        <v>292</v>
      </c>
      <c r="G7" s="476"/>
      <c r="H7" s="476"/>
      <c r="I7" s="475" t="s">
        <v>313</v>
      </c>
      <c r="J7" s="476"/>
      <c r="K7" s="476"/>
      <c r="L7" s="477"/>
    </row>
    <row r="8" spans="1:12" s="10" customFormat="1" ht="26.25" customHeight="1">
      <c r="A8" s="482"/>
      <c r="B8" s="488"/>
      <c r="C8" s="491"/>
      <c r="D8" s="491"/>
      <c r="E8" s="479"/>
      <c r="F8" s="308" t="s">
        <v>293</v>
      </c>
      <c r="G8" s="309" t="s">
        <v>294</v>
      </c>
      <c r="H8" s="310"/>
      <c r="I8" s="472" t="s">
        <v>314</v>
      </c>
      <c r="J8" s="473"/>
      <c r="K8" s="473"/>
      <c r="L8" s="474"/>
    </row>
    <row r="9" spans="1:12" s="11" customFormat="1" ht="42.75" customHeight="1" thickBot="1">
      <c r="A9" s="483"/>
      <c r="B9" s="489"/>
      <c r="C9" s="492"/>
      <c r="D9" s="492"/>
      <c r="E9" s="480"/>
      <c r="F9" s="130" t="s">
        <v>295</v>
      </c>
      <c r="G9" s="131" t="s">
        <v>156</v>
      </c>
      <c r="H9" s="304" t="s">
        <v>157</v>
      </c>
      <c r="I9" s="130">
        <v>1</v>
      </c>
      <c r="J9" s="316">
        <v>2</v>
      </c>
      <c r="K9" s="316">
        <v>3</v>
      </c>
      <c r="L9" s="317">
        <v>4</v>
      </c>
    </row>
    <row r="10" spans="1:12" s="27" customFormat="1" ht="15.75" thickBot="1">
      <c r="A10" s="83">
        <v>1</v>
      </c>
      <c r="B10" s="84">
        <v>2</v>
      </c>
      <c r="C10" s="84">
        <v>3</v>
      </c>
      <c r="D10" s="85">
        <v>4</v>
      </c>
      <c r="E10" s="86">
        <v>5</v>
      </c>
      <c r="F10" s="132">
        <v>6</v>
      </c>
      <c r="G10" s="133">
        <v>7</v>
      </c>
      <c r="H10" s="134">
        <v>8</v>
      </c>
      <c r="I10" s="132">
        <v>9</v>
      </c>
      <c r="J10" s="133">
        <v>10</v>
      </c>
      <c r="K10" s="134">
        <v>11</v>
      </c>
      <c r="L10" s="132">
        <v>12</v>
      </c>
    </row>
    <row r="11" spans="1:12" s="31" customFormat="1" ht="61.5" customHeight="1" thickBot="1">
      <c r="A11" s="76">
        <v>2000</v>
      </c>
      <c r="B11" s="248" t="s">
        <v>165</v>
      </c>
      <c r="C11" s="249" t="s">
        <v>166</v>
      </c>
      <c r="D11" s="250" t="s">
        <v>166</v>
      </c>
      <c r="E11" s="390" t="s">
        <v>697</v>
      </c>
      <c r="F11" s="393">
        <f aca="true" t="shared" si="0" ref="F11:L11">SUM(F12,F94,F111,F137,F208,F245,F279,F308,F371,F438,F480)</f>
        <v>575594.43065</v>
      </c>
      <c r="G11" s="393">
        <f t="shared" si="0"/>
        <v>545643.4</v>
      </c>
      <c r="H11" s="433">
        <f t="shared" si="0"/>
        <v>29951.03065</v>
      </c>
      <c r="I11" s="393">
        <f t="shared" si="0"/>
        <v>161035.03064999997</v>
      </c>
      <c r="J11" s="394">
        <f t="shared" si="0"/>
        <v>294961.93065</v>
      </c>
      <c r="K11" s="393">
        <f t="shared" si="0"/>
        <v>433705.43065</v>
      </c>
      <c r="L11" s="393">
        <f t="shared" si="0"/>
        <v>575594.43065</v>
      </c>
    </row>
    <row r="12" spans="1:14" s="30" customFormat="1" ht="69" customHeight="1">
      <c r="A12" s="32">
        <v>2100</v>
      </c>
      <c r="B12" s="15" t="s">
        <v>694</v>
      </c>
      <c r="C12" s="251" t="s">
        <v>640</v>
      </c>
      <c r="D12" s="252" t="s">
        <v>640</v>
      </c>
      <c r="E12" s="391" t="s">
        <v>698</v>
      </c>
      <c r="F12" s="256">
        <f aca="true" t="shared" si="1" ref="F12:L12">SUM(F14,F43,F47,F65,F68,F71,F83,F86)</f>
        <v>111353.9</v>
      </c>
      <c r="G12" s="256">
        <f t="shared" si="1"/>
        <v>100473.9</v>
      </c>
      <c r="H12" s="392">
        <f t="shared" si="1"/>
        <v>10880</v>
      </c>
      <c r="I12" s="256">
        <f t="shared" si="1"/>
        <v>34376.4</v>
      </c>
      <c r="J12" s="392">
        <f t="shared" si="1"/>
        <v>60475.6</v>
      </c>
      <c r="K12" s="256">
        <f t="shared" si="1"/>
        <v>86373.6</v>
      </c>
      <c r="L12" s="256">
        <f t="shared" si="1"/>
        <v>111353.9</v>
      </c>
      <c r="M12" s="412"/>
      <c r="N12" s="412"/>
    </row>
    <row r="13" spans="1:14" ht="21.75" customHeight="1">
      <c r="A13" s="32"/>
      <c r="B13" s="15"/>
      <c r="C13" s="251"/>
      <c r="D13" s="252"/>
      <c r="E13" s="307" t="s">
        <v>583</v>
      </c>
      <c r="F13" s="259"/>
      <c r="G13" s="259"/>
      <c r="H13" s="327"/>
      <c r="I13" s="259"/>
      <c r="J13" s="327"/>
      <c r="K13" s="259"/>
      <c r="L13" s="259"/>
      <c r="M13" s="305"/>
      <c r="N13" s="305"/>
    </row>
    <row r="14" spans="1:13" s="12" customFormat="1" ht="60" customHeight="1">
      <c r="A14" s="29">
        <v>2110</v>
      </c>
      <c r="B14" s="15" t="s">
        <v>694</v>
      </c>
      <c r="C14" s="66" t="s">
        <v>641</v>
      </c>
      <c r="D14" s="67" t="s">
        <v>640</v>
      </c>
      <c r="E14" s="307" t="s">
        <v>380</v>
      </c>
      <c r="F14" s="259">
        <f aca="true" t="shared" si="2" ref="F14:L14">SUM(F16)</f>
        <v>91718</v>
      </c>
      <c r="G14" s="259">
        <f t="shared" si="2"/>
        <v>89718</v>
      </c>
      <c r="H14" s="327">
        <f t="shared" si="2"/>
        <v>2000</v>
      </c>
      <c r="I14" s="259">
        <f t="shared" si="2"/>
        <v>22975</v>
      </c>
      <c r="J14" s="327">
        <f t="shared" si="2"/>
        <v>46225</v>
      </c>
      <c r="K14" s="259">
        <f t="shared" si="2"/>
        <v>69338</v>
      </c>
      <c r="L14" s="259">
        <f t="shared" si="2"/>
        <v>91718</v>
      </c>
      <c r="M14" s="411"/>
    </row>
    <row r="15" spans="1:14" s="12" customFormat="1" ht="12" customHeight="1">
      <c r="A15" s="29"/>
      <c r="B15" s="15"/>
      <c r="C15" s="66"/>
      <c r="D15" s="67"/>
      <c r="E15" s="307" t="s">
        <v>584</v>
      </c>
      <c r="F15" s="259"/>
      <c r="G15" s="259"/>
      <c r="H15" s="327"/>
      <c r="I15" s="259"/>
      <c r="J15" s="327"/>
      <c r="K15" s="259"/>
      <c r="L15" s="259"/>
      <c r="M15" s="305"/>
      <c r="N15" s="305"/>
    </row>
    <row r="16" spans="1:14" ht="27.75" customHeight="1">
      <c r="A16" s="33">
        <v>2111</v>
      </c>
      <c r="B16" s="319" t="s">
        <v>694</v>
      </c>
      <c r="C16" s="320" t="s">
        <v>641</v>
      </c>
      <c r="D16" s="321" t="s">
        <v>641</v>
      </c>
      <c r="E16" s="330" t="s">
        <v>381</v>
      </c>
      <c r="F16" s="322">
        <f>SUM(G16:H16)</f>
        <v>91718</v>
      </c>
      <c r="G16" s="322">
        <f>G17+G18+G19+G20+G21+G22+G23+G24+G25+G26+G27+G28+G29+G30+G31+G32+G33+G34+G35+G36+G37+G38+G39</f>
        <v>89718</v>
      </c>
      <c r="H16" s="325">
        <f>H38+H39</f>
        <v>2000</v>
      </c>
      <c r="I16" s="322">
        <f>I17+I18+I19+I20+I21+I22+I23+I24+I25+I26+I27+I28+I29+I30+I31+I32+I33+I34+I35+I36+I37+I38+I39</f>
        <v>22975</v>
      </c>
      <c r="J16" s="322">
        <f>J17+J18+J19+J20+J21+J22+J23+J24+J25+J26+J27+J28+J29+J30+J31+J32+J33+J34+J35+J36+J37+J38+J39</f>
        <v>46225</v>
      </c>
      <c r="K16" s="322">
        <f>K17+K18+K19+K20+K21+K22+K23+K24+K25+K26+K27+K28+K29+K30+K31+K32+K33+K34+K35+K36+K37+K38+K39</f>
        <v>69338</v>
      </c>
      <c r="L16" s="322">
        <f>L17+L18+L19+L20+L21+L22+L23+L24+L25+L26+L27+L28+L29+L30+L31+L32+L33+L34+L35+L36+L37+L38+L39</f>
        <v>91718</v>
      </c>
      <c r="M16" s="305"/>
      <c r="N16" s="305"/>
    </row>
    <row r="17" spans="1:14" ht="19.5" customHeight="1">
      <c r="A17" s="105"/>
      <c r="B17" s="66"/>
      <c r="C17" s="66"/>
      <c r="D17" s="117"/>
      <c r="E17" s="331">
        <v>4111</v>
      </c>
      <c r="F17" s="259">
        <f>SUM(G17:H17)</f>
        <v>76000</v>
      </c>
      <c r="G17" s="259">
        <v>76000</v>
      </c>
      <c r="H17" s="327">
        <v>0</v>
      </c>
      <c r="I17" s="259">
        <v>19000</v>
      </c>
      <c r="J17" s="327">
        <v>38000</v>
      </c>
      <c r="K17" s="259">
        <v>57000</v>
      </c>
      <c r="L17" s="259">
        <v>76000</v>
      </c>
      <c r="M17" s="412"/>
      <c r="N17" s="412"/>
    </row>
    <row r="18" spans="1:12" ht="19.5" customHeight="1">
      <c r="A18" s="105"/>
      <c r="B18" s="66"/>
      <c r="C18" s="66"/>
      <c r="D18" s="117"/>
      <c r="E18" s="331">
        <v>4112</v>
      </c>
      <c r="F18" s="259">
        <f aca="true" t="shared" si="3" ref="F18:F40">SUM(G18:H18)</f>
        <v>0</v>
      </c>
      <c r="G18" s="259">
        <v>0</v>
      </c>
      <c r="H18" s="327">
        <v>0</v>
      </c>
      <c r="I18" s="259">
        <v>0</v>
      </c>
      <c r="J18" s="259">
        <v>0</v>
      </c>
      <c r="K18" s="259">
        <v>0</v>
      </c>
      <c r="L18" s="259">
        <v>0</v>
      </c>
    </row>
    <row r="19" spans="1:12" ht="19.5" customHeight="1">
      <c r="A19" s="105"/>
      <c r="B19" s="66"/>
      <c r="C19" s="66"/>
      <c r="D19" s="117"/>
      <c r="E19" s="331">
        <v>4212</v>
      </c>
      <c r="F19" s="259">
        <f t="shared" si="3"/>
        <v>2900</v>
      </c>
      <c r="G19" s="259">
        <v>2900</v>
      </c>
      <c r="H19" s="327">
        <v>0</v>
      </c>
      <c r="I19" s="259">
        <v>700</v>
      </c>
      <c r="J19" s="327">
        <v>1500</v>
      </c>
      <c r="K19" s="259">
        <v>2000</v>
      </c>
      <c r="L19" s="259">
        <v>2900</v>
      </c>
    </row>
    <row r="20" spans="1:12" ht="19.5" customHeight="1">
      <c r="A20" s="105"/>
      <c r="B20" s="66"/>
      <c r="C20" s="66"/>
      <c r="D20" s="117"/>
      <c r="E20" s="331">
        <v>4213</v>
      </c>
      <c r="F20" s="259">
        <f t="shared" si="3"/>
        <v>220</v>
      </c>
      <c r="G20" s="259">
        <v>220</v>
      </c>
      <c r="H20" s="327">
        <v>0</v>
      </c>
      <c r="I20" s="259">
        <v>55</v>
      </c>
      <c r="J20" s="327">
        <v>110</v>
      </c>
      <c r="K20" s="259">
        <v>165</v>
      </c>
      <c r="L20" s="259">
        <v>220</v>
      </c>
    </row>
    <row r="21" spans="1:12" ht="19.5" customHeight="1">
      <c r="A21" s="105"/>
      <c r="B21" s="66"/>
      <c r="C21" s="66"/>
      <c r="D21" s="117"/>
      <c r="E21" s="331">
        <v>4214</v>
      </c>
      <c r="F21" s="259">
        <f t="shared" si="3"/>
        <v>1480</v>
      </c>
      <c r="G21" s="259">
        <v>1480</v>
      </c>
      <c r="H21" s="327">
        <v>0</v>
      </c>
      <c r="I21" s="259">
        <v>300</v>
      </c>
      <c r="J21" s="327">
        <v>600</v>
      </c>
      <c r="K21" s="259">
        <v>900</v>
      </c>
      <c r="L21" s="259">
        <v>1480</v>
      </c>
    </row>
    <row r="22" spans="1:12" ht="19.5" customHeight="1">
      <c r="A22" s="105"/>
      <c r="B22" s="66"/>
      <c r="C22" s="66"/>
      <c r="D22" s="117"/>
      <c r="E22" s="331">
        <v>4215</v>
      </c>
      <c r="F22" s="259">
        <f t="shared" si="3"/>
        <v>100</v>
      </c>
      <c r="G22" s="259">
        <v>100</v>
      </c>
      <c r="H22" s="327">
        <v>0</v>
      </c>
      <c r="I22" s="259">
        <v>50</v>
      </c>
      <c r="J22" s="259">
        <v>50</v>
      </c>
      <c r="K22" s="259">
        <v>50</v>
      </c>
      <c r="L22" s="259">
        <v>100</v>
      </c>
    </row>
    <row r="23" spans="1:12" ht="19.5" customHeight="1">
      <c r="A23" s="105"/>
      <c r="B23" s="66"/>
      <c r="C23" s="66"/>
      <c r="D23" s="117"/>
      <c r="E23" s="331">
        <v>4221</v>
      </c>
      <c r="F23" s="259">
        <f t="shared" si="3"/>
        <v>500</v>
      </c>
      <c r="G23" s="259">
        <v>500</v>
      </c>
      <c r="H23" s="327">
        <v>0</v>
      </c>
      <c r="I23" s="259">
        <v>125</v>
      </c>
      <c r="J23" s="327">
        <v>250</v>
      </c>
      <c r="K23" s="259">
        <v>375</v>
      </c>
      <c r="L23" s="259">
        <v>500</v>
      </c>
    </row>
    <row r="24" spans="1:12" ht="19.5" customHeight="1">
      <c r="A24" s="105"/>
      <c r="B24" s="66"/>
      <c r="C24" s="66"/>
      <c r="D24" s="117"/>
      <c r="E24" s="331">
        <v>4222</v>
      </c>
      <c r="F24" s="259">
        <f t="shared" si="3"/>
        <v>0</v>
      </c>
      <c r="G24" s="259">
        <v>0</v>
      </c>
      <c r="H24" s="327">
        <v>0</v>
      </c>
      <c r="I24" s="259">
        <v>0</v>
      </c>
      <c r="J24" s="259">
        <v>0</v>
      </c>
      <c r="K24" s="259">
        <v>0</v>
      </c>
      <c r="L24" s="259">
        <v>0</v>
      </c>
    </row>
    <row r="25" spans="1:12" ht="19.5" customHeight="1">
      <c r="A25" s="105"/>
      <c r="B25" s="66"/>
      <c r="C25" s="66"/>
      <c r="D25" s="117"/>
      <c r="E25" s="331">
        <v>4231</v>
      </c>
      <c r="F25" s="259">
        <f t="shared" si="3"/>
        <v>200</v>
      </c>
      <c r="G25" s="259">
        <v>200</v>
      </c>
      <c r="H25" s="327">
        <v>0</v>
      </c>
      <c r="I25" s="259">
        <v>100</v>
      </c>
      <c r="J25" s="327">
        <v>100</v>
      </c>
      <c r="K25" s="259">
        <v>200</v>
      </c>
      <c r="L25" s="259">
        <v>200</v>
      </c>
    </row>
    <row r="26" spans="1:12" ht="19.5" customHeight="1">
      <c r="A26" s="105"/>
      <c r="B26" s="66"/>
      <c r="C26" s="66"/>
      <c r="D26" s="117"/>
      <c r="E26" s="331">
        <v>4232</v>
      </c>
      <c r="F26" s="259">
        <f t="shared" si="3"/>
        <v>0</v>
      </c>
      <c r="G26" s="259">
        <v>0</v>
      </c>
      <c r="H26" s="327">
        <v>0</v>
      </c>
      <c r="I26" s="259">
        <v>0</v>
      </c>
      <c r="J26" s="259">
        <v>0</v>
      </c>
      <c r="K26" s="259">
        <v>0</v>
      </c>
      <c r="L26" s="259">
        <v>0</v>
      </c>
    </row>
    <row r="27" spans="1:12" ht="19.5" customHeight="1">
      <c r="A27" s="105"/>
      <c r="B27" s="66"/>
      <c r="C27" s="66"/>
      <c r="D27" s="117"/>
      <c r="E27" s="331">
        <v>4233</v>
      </c>
      <c r="F27" s="259">
        <f t="shared" si="3"/>
        <v>100</v>
      </c>
      <c r="G27" s="259">
        <v>100</v>
      </c>
      <c r="H27" s="327">
        <v>0</v>
      </c>
      <c r="I27" s="259">
        <v>50</v>
      </c>
      <c r="J27" s="327">
        <v>50</v>
      </c>
      <c r="K27" s="259">
        <v>100</v>
      </c>
      <c r="L27" s="259">
        <v>100</v>
      </c>
    </row>
    <row r="28" spans="1:12" ht="19.5" customHeight="1">
      <c r="A28" s="105"/>
      <c r="B28" s="66"/>
      <c r="C28" s="66"/>
      <c r="D28" s="117"/>
      <c r="E28" s="331">
        <v>4234</v>
      </c>
      <c r="F28" s="259">
        <f t="shared" si="3"/>
        <v>150</v>
      </c>
      <c r="G28" s="259">
        <v>150</v>
      </c>
      <c r="H28" s="327">
        <v>0</v>
      </c>
      <c r="I28" s="259">
        <v>30</v>
      </c>
      <c r="J28" s="327">
        <v>70</v>
      </c>
      <c r="K28" s="259">
        <v>110</v>
      </c>
      <c r="L28" s="259">
        <v>150</v>
      </c>
    </row>
    <row r="29" spans="1:12" ht="19.5" customHeight="1">
      <c r="A29" s="105"/>
      <c r="B29" s="66"/>
      <c r="C29" s="66"/>
      <c r="D29" s="117"/>
      <c r="E29" s="331">
        <v>4237</v>
      </c>
      <c r="F29" s="259">
        <f t="shared" si="3"/>
        <v>3000</v>
      </c>
      <c r="G29" s="259">
        <v>3000</v>
      </c>
      <c r="H29" s="327">
        <v>0</v>
      </c>
      <c r="I29" s="259">
        <v>300</v>
      </c>
      <c r="J29" s="327">
        <v>2000</v>
      </c>
      <c r="K29" s="259">
        <v>2500</v>
      </c>
      <c r="L29" s="259">
        <v>3000</v>
      </c>
    </row>
    <row r="30" spans="1:12" ht="19.5" customHeight="1">
      <c r="A30" s="105"/>
      <c r="B30" s="66"/>
      <c r="C30" s="66"/>
      <c r="D30" s="117"/>
      <c r="E30" s="331">
        <v>4239</v>
      </c>
      <c r="F30" s="259">
        <f t="shared" si="3"/>
        <v>22</v>
      </c>
      <c r="G30" s="259">
        <v>22</v>
      </c>
      <c r="H30" s="327">
        <v>0</v>
      </c>
      <c r="I30" s="259">
        <v>22</v>
      </c>
      <c r="J30" s="259">
        <v>22</v>
      </c>
      <c r="K30" s="259">
        <v>22</v>
      </c>
      <c r="L30" s="259">
        <v>22</v>
      </c>
    </row>
    <row r="31" spans="1:12" ht="19.5" customHeight="1">
      <c r="A31" s="105"/>
      <c r="B31" s="66"/>
      <c r="C31" s="66"/>
      <c r="D31" s="117"/>
      <c r="E31" s="331">
        <v>4241</v>
      </c>
      <c r="F31" s="259">
        <f t="shared" si="3"/>
        <v>26</v>
      </c>
      <c r="G31" s="259">
        <v>26</v>
      </c>
      <c r="H31" s="327">
        <v>0</v>
      </c>
      <c r="I31" s="259">
        <v>13</v>
      </c>
      <c r="J31" s="327">
        <v>13</v>
      </c>
      <c r="K31" s="259">
        <v>26</v>
      </c>
      <c r="L31" s="259">
        <v>26</v>
      </c>
    </row>
    <row r="32" spans="1:12" ht="19.5" customHeight="1">
      <c r="A32" s="105"/>
      <c r="B32" s="66"/>
      <c r="C32" s="66"/>
      <c r="D32" s="117"/>
      <c r="E32" s="331">
        <v>4251</v>
      </c>
      <c r="F32" s="259">
        <f t="shared" si="3"/>
        <v>500</v>
      </c>
      <c r="G32" s="259">
        <v>500</v>
      </c>
      <c r="H32" s="327">
        <v>0</v>
      </c>
      <c r="I32" s="259">
        <v>100</v>
      </c>
      <c r="J32" s="327">
        <v>200</v>
      </c>
      <c r="K32" s="259">
        <v>500</v>
      </c>
      <c r="L32" s="259">
        <v>500</v>
      </c>
    </row>
    <row r="33" spans="1:12" ht="19.5" customHeight="1">
      <c r="A33" s="105"/>
      <c r="B33" s="66"/>
      <c r="C33" s="66"/>
      <c r="D33" s="117"/>
      <c r="E33" s="331">
        <v>4252</v>
      </c>
      <c r="F33" s="259">
        <f t="shared" si="3"/>
        <v>1600</v>
      </c>
      <c r="G33" s="259">
        <v>1600</v>
      </c>
      <c r="H33" s="327">
        <v>0</v>
      </c>
      <c r="I33" s="259">
        <v>400</v>
      </c>
      <c r="J33" s="327">
        <v>800</v>
      </c>
      <c r="K33" s="259">
        <v>1200</v>
      </c>
      <c r="L33" s="259">
        <v>1600</v>
      </c>
    </row>
    <row r="34" spans="1:12" ht="19.5" customHeight="1">
      <c r="A34" s="105"/>
      <c r="B34" s="66"/>
      <c r="C34" s="66"/>
      <c r="D34" s="117"/>
      <c r="E34" s="331">
        <v>4261</v>
      </c>
      <c r="F34" s="259">
        <f t="shared" si="3"/>
        <v>800</v>
      </c>
      <c r="G34" s="259">
        <v>800</v>
      </c>
      <c r="H34" s="327">
        <v>0</v>
      </c>
      <c r="I34" s="259">
        <v>200</v>
      </c>
      <c r="J34" s="327">
        <v>400</v>
      </c>
      <c r="K34" s="259">
        <v>600</v>
      </c>
      <c r="L34" s="259">
        <v>800</v>
      </c>
    </row>
    <row r="35" spans="1:12" ht="19.5" customHeight="1">
      <c r="A35" s="105"/>
      <c r="B35" s="66"/>
      <c r="C35" s="66"/>
      <c r="D35" s="117"/>
      <c r="E35" s="331">
        <v>4264</v>
      </c>
      <c r="F35" s="259">
        <f t="shared" si="3"/>
        <v>1620</v>
      </c>
      <c r="G35" s="259">
        <v>1620</v>
      </c>
      <c r="H35" s="327">
        <v>0</v>
      </c>
      <c r="I35" s="259">
        <v>405</v>
      </c>
      <c r="J35" s="327">
        <v>810</v>
      </c>
      <c r="K35" s="259">
        <v>1215</v>
      </c>
      <c r="L35" s="259">
        <v>1620</v>
      </c>
    </row>
    <row r="36" spans="1:12" ht="19.5" customHeight="1">
      <c r="A36" s="105"/>
      <c r="B36" s="66"/>
      <c r="C36" s="66"/>
      <c r="D36" s="117"/>
      <c r="E36" s="331">
        <v>4267</v>
      </c>
      <c r="F36" s="259">
        <f t="shared" si="3"/>
        <v>300</v>
      </c>
      <c r="G36" s="259">
        <v>300</v>
      </c>
      <c r="H36" s="327">
        <v>0</v>
      </c>
      <c r="I36" s="259">
        <v>75</v>
      </c>
      <c r="J36" s="327">
        <v>150</v>
      </c>
      <c r="K36" s="259">
        <v>225</v>
      </c>
      <c r="L36" s="259">
        <v>300</v>
      </c>
    </row>
    <row r="37" spans="1:12" ht="19.5" customHeight="1">
      <c r="A37" s="105"/>
      <c r="B37" s="66"/>
      <c r="C37" s="66"/>
      <c r="D37" s="117"/>
      <c r="E37" s="331">
        <v>4269</v>
      </c>
      <c r="F37" s="259">
        <f t="shared" si="3"/>
        <v>200</v>
      </c>
      <c r="G37" s="259">
        <v>200</v>
      </c>
      <c r="H37" s="327">
        <v>0</v>
      </c>
      <c r="I37" s="259">
        <v>50</v>
      </c>
      <c r="J37" s="327">
        <v>100</v>
      </c>
      <c r="K37" s="259">
        <v>150</v>
      </c>
      <c r="L37" s="259">
        <v>200</v>
      </c>
    </row>
    <row r="38" spans="1:12" ht="19.5" customHeight="1">
      <c r="A38" s="105"/>
      <c r="B38" s="66"/>
      <c r="C38" s="66"/>
      <c r="D38" s="117"/>
      <c r="E38" s="331">
        <v>4823</v>
      </c>
      <c r="F38" s="259">
        <f t="shared" si="3"/>
        <v>0</v>
      </c>
      <c r="G38" s="259">
        <v>0</v>
      </c>
      <c r="H38" s="327">
        <v>0</v>
      </c>
      <c r="I38" s="259"/>
      <c r="J38" s="327"/>
      <c r="K38" s="259"/>
      <c r="L38" s="259"/>
    </row>
    <row r="39" spans="1:12" ht="19.5" customHeight="1">
      <c r="A39" s="105"/>
      <c r="B39" s="66"/>
      <c r="C39" s="66"/>
      <c r="D39" s="117"/>
      <c r="E39" s="331">
        <v>5122</v>
      </c>
      <c r="F39" s="259">
        <f t="shared" si="3"/>
        <v>2000</v>
      </c>
      <c r="G39" s="259">
        <v>0</v>
      </c>
      <c r="H39" s="327">
        <v>2000</v>
      </c>
      <c r="I39" s="259">
        <v>1000</v>
      </c>
      <c r="J39" s="327">
        <v>1000</v>
      </c>
      <c r="K39" s="259">
        <v>2000</v>
      </c>
      <c r="L39" s="259">
        <v>2000</v>
      </c>
    </row>
    <row r="40" spans="1:254" ht="19.5" customHeight="1" hidden="1">
      <c r="A40" s="117"/>
      <c r="B40" s="117"/>
      <c r="C40" s="117"/>
      <c r="D40" s="117"/>
      <c r="E40" s="332"/>
      <c r="F40" s="259">
        <f t="shared" si="3"/>
        <v>0</v>
      </c>
      <c r="G40" s="259"/>
      <c r="H40" s="327"/>
      <c r="I40" s="259"/>
      <c r="J40" s="327"/>
      <c r="K40" s="259"/>
      <c r="L40" s="388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7"/>
      <c r="CP40" s="387"/>
      <c r="CQ40" s="387"/>
      <c r="CR40" s="387"/>
      <c r="CS40" s="387"/>
      <c r="CT40" s="387"/>
      <c r="CU40" s="387"/>
      <c r="CV40" s="387"/>
      <c r="CW40" s="387"/>
      <c r="CX40" s="387"/>
      <c r="CY40" s="387"/>
      <c r="CZ40" s="387"/>
      <c r="DA40" s="387"/>
      <c r="DB40" s="387"/>
      <c r="DC40" s="387"/>
      <c r="DD40" s="387"/>
      <c r="DE40" s="387"/>
      <c r="DF40" s="387"/>
      <c r="DG40" s="387"/>
      <c r="DH40" s="387"/>
      <c r="DI40" s="387"/>
      <c r="DJ40" s="387"/>
      <c r="DK40" s="387"/>
      <c r="DL40" s="387"/>
      <c r="DM40" s="387"/>
      <c r="DN40" s="387"/>
      <c r="DO40" s="387"/>
      <c r="DP40" s="387"/>
      <c r="DQ40" s="387"/>
      <c r="DR40" s="387"/>
      <c r="DS40" s="387"/>
      <c r="DT40" s="387"/>
      <c r="DU40" s="387"/>
      <c r="DV40" s="387"/>
      <c r="DW40" s="387"/>
      <c r="DX40" s="387"/>
      <c r="DY40" s="387"/>
      <c r="DZ40" s="387"/>
      <c r="EA40" s="387"/>
      <c r="EB40" s="387"/>
      <c r="EC40" s="387"/>
      <c r="ED40" s="387"/>
      <c r="EE40" s="387"/>
      <c r="EF40" s="387"/>
      <c r="EG40" s="387"/>
      <c r="EH40" s="387"/>
      <c r="EI40" s="387"/>
      <c r="EJ40" s="387"/>
      <c r="EK40" s="387"/>
      <c r="EL40" s="387"/>
      <c r="EM40" s="387"/>
      <c r="EN40" s="387"/>
      <c r="EO40" s="387"/>
      <c r="EP40" s="387"/>
      <c r="EQ40" s="387"/>
      <c r="ER40" s="387"/>
      <c r="ES40" s="387"/>
      <c r="ET40" s="387"/>
      <c r="EU40" s="387"/>
      <c r="EV40" s="387"/>
      <c r="EW40" s="387"/>
      <c r="EX40" s="387"/>
      <c r="EY40" s="387"/>
      <c r="EZ40" s="387"/>
      <c r="FA40" s="387"/>
      <c r="FB40" s="387"/>
      <c r="FC40" s="387"/>
      <c r="FD40" s="387"/>
      <c r="FE40" s="387"/>
      <c r="FF40" s="387"/>
      <c r="FG40" s="387"/>
      <c r="FH40" s="387"/>
      <c r="FI40" s="387"/>
      <c r="FJ40" s="387"/>
      <c r="FK40" s="387"/>
      <c r="FL40" s="387"/>
      <c r="FM40" s="387"/>
      <c r="FN40" s="387"/>
      <c r="FO40" s="387"/>
      <c r="FP40" s="387"/>
      <c r="FQ40" s="387"/>
      <c r="FR40" s="387"/>
      <c r="FS40" s="387"/>
      <c r="FT40" s="387"/>
      <c r="FU40" s="387"/>
      <c r="FV40" s="387"/>
      <c r="FW40" s="387"/>
      <c r="FX40" s="387"/>
      <c r="FY40" s="387"/>
      <c r="FZ40" s="387"/>
      <c r="GA40" s="387"/>
      <c r="GB40" s="387"/>
      <c r="GC40" s="387"/>
      <c r="GD40" s="387"/>
      <c r="GE40" s="387"/>
      <c r="GF40" s="387"/>
      <c r="GG40" s="387"/>
      <c r="GH40" s="387"/>
      <c r="GI40" s="387"/>
      <c r="GJ40" s="387"/>
      <c r="GK40" s="387"/>
      <c r="GL40" s="387"/>
      <c r="GM40" s="387"/>
      <c r="GN40" s="387"/>
      <c r="GO40" s="387"/>
      <c r="GP40" s="387"/>
      <c r="GQ40" s="387"/>
      <c r="GR40" s="387"/>
      <c r="GS40" s="387"/>
      <c r="GT40" s="387"/>
      <c r="GU40" s="387"/>
      <c r="GV40" s="387"/>
      <c r="GW40" s="387"/>
      <c r="GX40" s="387"/>
      <c r="GY40" s="387"/>
      <c r="GZ40" s="387"/>
      <c r="HA40" s="387"/>
      <c r="HB40" s="387"/>
      <c r="HC40" s="387"/>
      <c r="HD40" s="387"/>
      <c r="HE40" s="387"/>
      <c r="HF40" s="387"/>
      <c r="HG40" s="387"/>
      <c r="HH40" s="387"/>
      <c r="HI40" s="387"/>
      <c r="HJ40" s="387"/>
      <c r="HK40" s="387"/>
      <c r="HL40" s="387"/>
      <c r="HM40" s="387"/>
      <c r="HN40" s="387"/>
      <c r="HO40" s="387"/>
      <c r="HP40" s="387"/>
      <c r="HQ40" s="387"/>
      <c r="HR40" s="387"/>
      <c r="HS40" s="387"/>
      <c r="HT40" s="387"/>
      <c r="HU40" s="387"/>
      <c r="HV40" s="387"/>
      <c r="HW40" s="387"/>
      <c r="HX40" s="387"/>
      <c r="HY40" s="387"/>
      <c r="HZ40" s="387"/>
      <c r="IA40" s="387"/>
      <c r="IB40" s="387"/>
      <c r="IC40" s="387"/>
      <c r="ID40" s="387"/>
      <c r="IE40" s="387"/>
      <c r="IF40" s="387"/>
      <c r="IG40" s="387"/>
      <c r="IH40" s="387"/>
      <c r="II40" s="387"/>
      <c r="IJ40" s="387"/>
      <c r="IK40" s="387"/>
      <c r="IL40" s="387"/>
      <c r="IM40" s="387"/>
      <c r="IN40" s="387"/>
      <c r="IO40" s="387"/>
      <c r="IP40" s="387"/>
      <c r="IQ40" s="387"/>
      <c r="IR40" s="387"/>
      <c r="IS40" s="387"/>
      <c r="IT40" s="387"/>
    </row>
    <row r="41" spans="1:12" ht="23.25" customHeight="1">
      <c r="A41" s="105">
        <v>2112</v>
      </c>
      <c r="B41" s="66" t="s">
        <v>694</v>
      </c>
      <c r="C41" s="66" t="s">
        <v>641</v>
      </c>
      <c r="D41" s="66" t="s">
        <v>642</v>
      </c>
      <c r="E41" s="333" t="s">
        <v>167</v>
      </c>
      <c r="F41" s="259">
        <f>SUM(G41:H41)</f>
        <v>0</v>
      </c>
      <c r="G41" s="259"/>
      <c r="H41" s="327"/>
      <c r="I41" s="259"/>
      <c r="J41" s="327"/>
      <c r="K41" s="259"/>
      <c r="L41" s="259"/>
    </row>
    <row r="42" spans="1:12" ht="18.75" customHeight="1" thickBot="1">
      <c r="A42" s="32">
        <v>2113</v>
      </c>
      <c r="B42" s="15" t="s">
        <v>694</v>
      </c>
      <c r="C42" s="251" t="s">
        <v>641</v>
      </c>
      <c r="D42" s="252" t="s">
        <v>462</v>
      </c>
      <c r="E42" s="334" t="s">
        <v>168</v>
      </c>
      <c r="F42" s="323">
        <f>SUM(G42:H42)</f>
        <v>0</v>
      </c>
      <c r="G42" s="323"/>
      <c r="H42" s="339"/>
      <c r="I42" s="323"/>
      <c r="J42" s="339"/>
      <c r="K42" s="323"/>
      <c r="L42" s="323"/>
    </row>
    <row r="43" spans="1:12" ht="18.75" customHeight="1">
      <c r="A43" s="29">
        <v>2120</v>
      </c>
      <c r="B43" s="15" t="s">
        <v>694</v>
      </c>
      <c r="C43" s="66" t="s">
        <v>642</v>
      </c>
      <c r="D43" s="67" t="s">
        <v>640</v>
      </c>
      <c r="E43" s="307" t="s">
        <v>169</v>
      </c>
      <c r="F43" s="259">
        <f aca="true" t="shared" si="4" ref="F43:L43">SUM(F45:F46)</f>
        <v>0</v>
      </c>
      <c r="G43" s="259">
        <f t="shared" si="4"/>
        <v>0</v>
      </c>
      <c r="H43" s="327">
        <f t="shared" si="4"/>
        <v>0</v>
      </c>
      <c r="I43" s="259">
        <f t="shared" si="4"/>
        <v>0</v>
      </c>
      <c r="J43" s="327">
        <f t="shared" si="4"/>
        <v>0</v>
      </c>
      <c r="K43" s="259">
        <f t="shared" si="4"/>
        <v>0</v>
      </c>
      <c r="L43" s="259">
        <f t="shared" si="4"/>
        <v>0</v>
      </c>
    </row>
    <row r="44" spans="1:12" s="12" customFormat="1" ht="12" customHeight="1">
      <c r="A44" s="29"/>
      <c r="B44" s="15"/>
      <c r="C44" s="66"/>
      <c r="D44" s="67"/>
      <c r="E44" s="307" t="s">
        <v>584</v>
      </c>
      <c r="F44" s="259"/>
      <c r="G44" s="259"/>
      <c r="H44" s="327"/>
      <c r="I44" s="259"/>
      <c r="J44" s="327"/>
      <c r="K44" s="259"/>
      <c r="L44" s="259"/>
    </row>
    <row r="45" spans="1:12" ht="16.5" customHeight="1" thickBot="1">
      <c r="A45" s="29">
        <v>2121</v>
      </c>
      <c r="B45" s="15" t="s">
        <v>694</v>
      </c>
      <c r="C45" s="66" t="s">
        <v>642</v>
      </c>
      <c r="D45" s="67" t="s">
        <v>641</v>
      </c>
      <c r="E45" s="307" t="s">
        <v>382</v>
      </c>
      <c r="F45" s="262">
        <f>SUM(G45:H45)</f>
        <v>0</v>
      </c>
      <c r="G45" s="262"/>
      <c r="H45" s="340"/>
      <c r="I45" s="262"/>
      <c r="J45" s="340"/>
      <c r="K45" s="262"/>
      <c r="L45" s="262"/>
    </row>
    <row r="46" spans="1:12" ht="35.25" customHeight="1" thickBot="1">
      <c r="A46" s="29">
        <v>2122</v>
      </c>
      <c r="B46" s="15" t="s">
        <v>694</v>
      </c>
      <c r="C46" s="66" t="s">
        <v>642</v>
      </c>
      <c r="D46" s="67" t="s">
        <v>642</v>
      </c>
      <c r="E46" s="307" t="s">
        <v>173</v>
      </c>
      <c r="F46" s="262">
        <f>SUM(G46:H46)</f>
        <v>0</v>
      </c>
      <c r="G46" s="262"/>
      <c r="H46" s="340"/>
      <c r="I46" s="262"/>
      <c r="J46" s="340"/>
      <c r="K46" s="262"/>
      <c r="L46" s="262"/>
    </row>
    <row r="47" spans="1:12" ht="18" customHeight="1">
      <c r="A47" s="29">
        <v>2130</v>
      </c>
      <c r="B47" s="15" t="s">
        <v>694</v>
      </c>
      <c r="C47" s="66" t="s">
        <v>462</v>
      </c>
      <c r="D47" s="67" t="s">
        <v>640</v>
      </c>
      <c r="E47" s="307" t="s">
        <v>174</v>
      </c>
      <c r="F47" s="395">
        <f>SUM(F53,F50)</f>
        <v>7050.900000000001</v>
      </c>
      <c r="G47" s="395">
        <f aca="true" t="shared" si="5" ref="G47:L47">SUM(G53,G50)</f>
        <v>7050.900000000001</v>
      </c>
      <c r="H47" s="395">
        <f t="shared" si="5"/>
        <v>0</v>
      </c>
      <c r="I47" s="395">
        <f t="shared" si="5"/>
        <v>1721.4</v>
      </c>
      <c r="J47" s="395">
        <f t="shared" si="5"/>
        <v>3415.6</v>
      </c>
      <c r="K47" s="395">
        <f t="shared" si="5"/>
        <v>5150.6</v>
      </c>
      <c r="L47" s="395">
        <f t="shared" si="5"/>
        <v>7050.900000000001</v>
      </c>
    </row>
    <row r="48" spans="1:12" s="12" customFormat="1" ht="10.5" customHeight="1">
      <c r="A48" s="29"/>
      <c r="B48" s="15"/>
      <c r="C48" s="66"/>
      <c r="D48" s="67"/>
      <c r="E48" s="307" t="s">
        <v>584</v>
      </c>
      <c r="F48" s="259"/>
      <c r="G48" s="259"/>
      <c r="H48" s="327"/>
      <c r="I48" s="259"/>
      <c r="J48" s="327"/>
      <c r="K48" s="259"/>
      <c r="L48" s="259"/>
    </row>
    <row r="49" spans="1:12" ht="31.5" customHeight="1" thickBot="1">
      <c r="A49" s="29">
        <v>2131</v>
      </c>
      <c r="B49" s="15" t="s">
        <v>694</v>
      </c>
      <c r="C49" s="66" t="s">
        <v>462</v>
      </c>
      <c r="D49" s="67" t="s">
        <v>641</v>
      </c>
      <c r="E49" s="307" t="s">
        <v>175</v>
      </c>
      <c r="F49" s="262">
        <f>SUM(G49:H49)</f>
        <v>0</v>
      </c>
      <c r="G49" s="262"/>
      <c r="H49" s="340"/>
      <c r="I49" s="385"/>
      <c r="J49" s="385"/>
      <c r="K49" s="385"/>
      <c r="L49" s="385"/>
    </row>
    <row r="50" spans="1:12" ht="27" customHeight="1" thickBot="1">
      <c r="A50" s="29">
        <v>2132</v>
      </c>
      <c r="B50" s="15" t="s">
        <v>694</v>
      </c>
      <c r="C50" s="66">
        <v>3</v>
      </c>
      <c r="D50" s="67">
        <v>2</v>
      </c>
      <c r="E50" s="307" t="s">
        <v>176</v>
      </c>
      <c r="F50" s="262">
        <f>SUM(G50:H50)</f>
        <v>1696.8</v>
      </c>
      <c r="G50" s="262">
        <f aca="true" t="shared" si="6" ref="G50:L50">G51+G52</f>
        <v>1696.8</v>
      </c>
      <c r="H50" s="262">
        <f t="shared" si="6"/>
        <v>0</v>
      </c>
      <c r="I50" s="262">
        <f t="shared" si="6"/>
        <v>424.2</v>
      </c>
      <c r="J50" s="262">
        <f t="shared" si="6"/>
        <v>848.4</v>
      </c>
      <c r="K50" s="262">
        <f t="shared" si="6"/>
        <v>1272.6</v>
      </c>
      <c r="L50" s="262">
        <f t="shared" si="6"/>
        <v>1696.8</v>
      </c>
    </row>
    <row r="51" spans="1:12" ht="27" customHeight="1" thickBot="1">
      <c r="A51" s="29"/>
      <c r="B51" s="15"/>
      <c r="C51" s="66"/>
      <c r="D51" s="67"/>
      <c r="E51" s="342">
        <v>4232</v>
      </c>
      <c r="F51" s="262">
        <f>SUM(G51:H51)</f>
        <v>496.8</v>
      </c>
      <c r="G51" s="322">
        <v>496.8</v>
      </c>
      <c r="H51" s="325">
        <v>0</v>
      </c>
      <c r="I51" s="421">
        <v>124.2</v>
      </c>
      <c r="J51" s="422">
        <v>248.4</v>
      </c>
      <c r="K51" s="421">
        <v>372.6</v>
      </c>
      <c r="L51" s="421">
        <v>496.8</v>
      </c>
    </row>
    <row r="52" spans="1:12" ht="27" customHeight="1" thickBot="1">
      <c r="A52" s="29"/>
      <c r="B52" s="15"/>
      <c r="C52" s="66"/>
      <c r="D52" s="67"/>
      <c r="E52" s="342">
        <v>4239</v>
      </c>
      <c r="F52" s="262">
        <f>SUM(G52:H52)</f>
        <v>1200</v>
      </c>
      <c r="G52" s="322">
        <v>1200</v>
      </c>
      <c r="H52" s="325">
        <v>0</v>
      </c>
      <c r="I52" s="322">
        <v>300</v>
      </c>
      <c r="J52" s="325">
        <v>600</v>
      </c>
      <c r="K52" s="322">
        <v>900</v>
      </c>
      <c r="L52" s="322">
        <v>1200</v>
      </c>
    </row>
    <row r="53" spans="1:12" ht="24" customHeight="1" thickBot="1">
      <c r="A53" s="29">
        <v>2133</v>
      </c>
      <c r="B53" s="15" t="s">
        <v>694</v>
      </c>
      <c r="C53" s="66">
        <v>3</v>
      </c>
      <c r="D53" s="67">
        <v>3</v>
      </c>
      <c r="E53" s="307" t="s">
        <v>177</v>
      </c>
      <c r="F53" s="262">
        <f>SUM(G53:H53)</f>
        <v>5354.1</v>
      </c>
      <c r="G53" s="322">
        <f aca="true" t="shared" si="7" ref="G53:L53">SUM(G54:G63)</f>
        <v>5354.1</v>
      </c>
      <c r="H53" s="322">
        <f t="shared" si="7"/>
        <v>0</v>
      </c>
      <c r="I53" s="322">
        <f t="shared" si="7"/>
        <v>1297.2</v>
      </c>
      <c r="J53" s="322">
        <f t="shared" si="7"/>
        <v>2567.2</v>
      </c>
      <c r="K53" s="322">
        <f t="shared" si="7"/>
        <v>3878</v>
      </c>
      <c r="L53" s="322">
        <f t="shared" si="7"/>
        <v>5354.1</v>
      </c>
    </row>
    <row r="54" spans="1:12" ht="24" customHeight="1" thickBot="1">
      <c r="A54" s="29"/>
      <c r="B54" s="15"/>
      <c r="C54" s="66"/>
      <c r="D54" s="67"/>
      <c r="E54" s="342">
        <v>4111</v>
      </c>
      <c r="F54" s="262">
        <f aca="true" t="shared" si="8" ref="F54:F61">SUM(G54:H54)</f>
        <v>4700</v>
      </c>
      <c r="G54" s="322">
        <v>4700</v>
      </c>
      <c r="H54" s="325">
        <v>0</v>
      </c>
      <c r="I54" s="421">
        <v>1175</v>
      </c>
      <c r="J54" s="422">
        <v>2350</v>
      </c>
      <c r="K54" s="421">
        <v>3525</v>
      </c>
      <c r="L54" s="421">
        <v>4700</v>
      </c>
    </row>
    <row r="55" spans="1:12" ht="24" customHeight="1" thickBot="1">
      <c r="A55" s="29"/>
      <c r="B55" s="15"/>
      <c r="C55" s="66"/>
      <c r="D55" s="67"/>
      <c r="E55" s="342">
        <v>4112</v>
      </c>
      <c r="F55" s="262">
        <f t="shared" si="8"/>
        <v>216.1</v>
      </c>
      <c r="G55" s="322">
        <v>216.1</v>
      </c>
      <c r="H55" s="325">
        <v>0</v>
      </c>
      <c r="I55" s="421">
        <v>0</v>
      </c>
      <c r="J55" s="422">
        <v>0</v>
      </c>
      <c r="K55" s="421">
        <v>0</v>
      </c>
      <c r="L55" s="421">
        <v>216.1</v>
      </c>
    </row>
    <row r="56" spans="1:12" ht="24" customHeight="1" thickBot="1">
      <c r="A56" s="29"/>
      <c r="B56" s="15"/>
      <c r="C56" s="66"/>
      <c r="D56" s="67"/>
      <c r="E56" s="342">
        <v>4214</v>
      </c>
      <c r="F56" s="262">
        <f t="shared" si="8"/>
        <v>120</v>
      </c>
      <c r="G56" s="322">
        <v>120</v>
      </c>
      <c r="H56" s="325">
        <v>0</v>
      </c>
      <c r="I56" s="421">
        <v>30</v>
      </c>
      <c r="J56" s="422">
        <v>60</v>
      </c>
      <c r="K56" s="421">
        <v>90</v>
      </c>
      <c r="L56" s="421">
        <v>120</v>
      </c>
    </row>
    <row r="57" spans="1:12" ht="24" customHeight="1" thickBot="1">
      <c r="A57" s="29"/>
      <c r="B57" s="15"/>
      <c r="C57" s="66"/>
      <c r="D57" s="67"/>
      <c r="E57" s="342">
        <v>4221</v>
      </c>
      <c r="F57" s="262">
        <f t="shared" si="8"/>
        <v>68</v>
      </c>
      <c r="G57" s="322">
        <v>68</v>
      </c>
      <c r="H57" s="325">
        <v>0</v>
      </c>
      <c r="I57" s="421">
        <v>27.2</v>
      </c>
      <c r="J57" s="423">
        <v>27.2</v>
      </c>
      <c r="K57" s="423">
        <v>68</v>
      </c>
      <c r="L57" s="423">
        <v>68</v>
      </c>
    </row>
    <row r="58" spans="1:12" ht="24" customHeight="1" thickBot="1">
      <c r="A58" s="29"/>
      <c r="B58" s="15"/>
      <c r="C58" s="66"/>
      <c r="D58" s="67"/>
      <c r="E58" s="342">
        <v>4252</v>
      </c>
      <c r="F58" s="262">
        <f t="shared" si="8"/>
        <v>100</v>
      </c>
      <c r="G58" s="322">
        <v>100</v>
      </c>
      <c r="H58" s="325">
        <v>0</v>
      </c>
      <c r="I58" s="421">
        <v>25</v>
      </c>
      <c r="J58" s="423">
        <v>50</v>
      </c>
      <c r="K58" s="423">
        <v>75</v>
      </c>
      <c r="L58" s="423">
        <v>100</v>
      </c>
    </row>
    <row r="59" spans="1:12" ht="24" customHeight="1" thickBot="1">
      <c r="A59" s="29"/>
      <c r="B59" s="15"/>
      <c r="C59" s="66"/>
      <c r="D59" s="67"/>
      <c r="E59" s="342">
        <v>4261</v>
      </c>
      <c r="F59" s="262">
        <f t="shared" si="8"/>
        <v>150</v>
      </c>
      <c r="G59" s="322">
        <v>150</v>
      </c>
      <c r="H59" s="325">
        <v>0</v>
      </c>
      <c r="I59" s="421">
        <v>40</v>
      </c>
      <c r="J59" s="422">
        <v>80</v>
      </c>
      <c r="K59" s="421">
        <v>120</v>
      </c>
      <c r="L59" s="421">
        <v>150</v>
      </c>
    </row>
    <row r="60" spans="1:12" ht="24" customHeight="1" hidden="1" thickBot="1">
      <c r="A60" s="29"/>
      <c r="B60" s="15"/>
      <c r="C60" s="66"/>
      <c r="D60" s="67"/>
      <c r="E60" s="342">
        <v>4269</v>
      </c>
      <c r="F60" s="262">
        <f t="shared" si="8"/>
        <v>0</v>
      </c>
      <c r="G60" s="322">
        <v>0</v>
      </c>
      <c r="H60" s="325">
        <v>0</v>
      </c>
      <c r="I60" s="322">
        <v>0</v>
      </c>
      <c r="J60" s="325">
        <v>0</v>
      </c>
      <c r="K60" s="322">
        <v>0</v>
      </c>
      <c r="L60" s="322">
        <v>0</v>
      </c>
    </row>
    <row r="61" spans="1:12" ht="24" customHeight="1" hidden="1" thickBot="1">
      <c r="A61" s="29"/>
      <c r="B61" s="15"/>
      <c r="C61" s="66"/>
      <c r="D61" s="67"/>
      <c r="E61" s="307"/>
      <c r="F61" s="262">
        <f t="shared" si="8"/>
        <v>0</v>
      </c>
      <c r="G61" s="322">
        <v>0</v>
      </c>
      <c r="H61" s="325">
        <v>0</v>
      </c>
      <c r="I61" s="322">
        <v>0</v>
      </c>
      <c r="J61" s="325">
        <v>0</v>
      </c>
      <c r="K61" s="322">
        <v>0</v>
      </c>
      <c r="L61" s="322">
        <v>0</v>
      </c>
    </row>
    <row r="62" spans="1:12" ht="24" customHeight="1" hidden="1" thickBot="1">
      <c r="A62" s="29"/>
      <c r="B62" s="15"/>
      <c r="C62" s="66"/>
      <c r="D62" s="67"/>
      <c r="E62" s="342">
        <v>4232</v>
      </c>
      <c r="F62" s="262"/>
      <c r="G62" s="322"/>
      <c r="H62" s="325"/>
      <c r="I62" s="322"/>
      <c r="J62" s="325"/>
      <c r="K62" s="322"/>
      <c r="L62" s="322"/>
    </row>
    <row r="63" spans="1:12" ht="24" customHeight="1" hidden="1" thickBot="1">
      <c r="A63" s="29"/>
      <c r="B63" s="15"/>
      <c r="C63" s="66"/>
      <c r="D63" s="67"/>
      <c r="E63" s="342">
        <v>4234</v>
      </c>
      <c r="F63" s="262"/>
      <c r="G63" s="322"/>
      <c r="H63" s="325"/>
      <c r="I63" s="322"/>
      <c r="J63" s="325"/>
      <c r="K63" s="322"/>
      <c r="L63" s="322"/>
    </row>
    <row r="64" spans="1:12" ht="20.25" customHeight="1" hidden="1">
      <c r="A64" s="29"/>
      <c r="B64" s="15"/>
      <c r="C64" s="66"/>
      <c r="D64" s="67"/>
      <c r="E64" s="307"/>
      <c r="F64" s="322"/>
      <c r="G64" s="259"/>
      <c r="H64" s="327"/>
      <c r="I64" s="259"/>
      <c r="J64" s="327"/>
      <c r="K64" s="259"/>
      <c r="L64" s="259"/>
    </row>
    <row r="65" spans="1:12" ht="27.75" customHeight="1">
      <c r="A65" s="29">
        <v>2140</v>
      </c>
      <c r="B65" s="15" t="s">
        <v>694</v>
      </c>
      <c r="C65" s="66">
        <v>4</v>
      </c>
      <c r="D65" s="67">
        <v>0</v>
      </c>
      <c r="E65" s="307" t="s">
        <v>178</v>
      </c>
      <c r="F65" s="259">
        <f aca="true" t="shared" si="9" ref="F65:L65">SUM(F67)</f>
        <v>0</v>
      </c>
      <c r="G65" s="259">
        <f t="shared" si="9"/>
        <v>0</v>
      </c>
      <c r="H65" s="327">
        <f t="shared" si="9"/>
        <v>0</v>
      </c>
      <c r="I65" s="259">
        <f t="shared" si="9"/>
        <v>0</v>
      </c>
      <c r="J65" s="327">
        <f t="shared" si="9"/>
        <v>0</v>
      </c>
      <c r="K65" s="259">
        <f t="shared" si="9"/>
        <v>0</v>
      </c>
      <c r="L65" s="259">
        <f t="shared" si="9"/>
        <v>0</v>
      </c>
    </row>
    <row r="66" spans="1:12" s="12" customFormat="1" ht="14.25" customHeight="1">
      <c r="A66" s="29"/>
      <c r="B66" s="15"/>
      <c r="C66" s="66"/>
      <c r="D66" s="67"/>
      <c r="E66" s="307" t="s">
        <v>584</v>
      </c>
      <c r="F66" s="259"/>
      <c r="G66" s="259"/>
      <c r="H66" s="327"/>
      <c r="I66" s="259"/>
      <c r="J66" s="327"/>
      <c r="K66" s="259"/>
      <c r="L66" s="259"/>
    </row>
    <row r="67" spans="1:12" ht="24.75" customHeight="1" thickBot="1">
      <c r="A67" s="29">
        <v>2141</v>
      </c>
      <c r="B67" s="15" t="s">
        <v>694</v>
      </c>
      <c r="C67" s="66">
        <v>4</v>
      </c>
      <c r="D67" s="67">
        <v>1</v>
      </c>
      <c r="E67" s="307" t="s">
        <v>179</v>
      </c>
      <c r="F67" s="262">
        <f>SUM(G67:H67)</f>
        <v>0</v>
      </c>
      <c r="G67" s="262">
        <v>0</v>
      </c>
      <c r="H67" s="340">
        <v>0</v>
      </c>
      <c r="I67" s="262">
        <v>0</v>
      </c>
      <c r="J67" s="340">
        <v>0</v>
      </c>
      <c r="K67" s="262">
        <v>0</v>
      </c>
      <c r="L67" s="262">
        <v>0</v>
      </c>
    </row>
    <row r="68" spans="1:12" ht="49.5" customHeight="1">
      <c r="A68" s="29">
        <v>2150</v>
      </c>
      <c r="B68" s="15" t="s">
        <v>694</v>
      </c>
      <c r="C68" s="66">
        <v>5</v>
      </c>
      <c r="D68" s="67">
        <v>0</v>
      </c>
      <c r="E68" s="307" t="s">
        <v>180</v>
      </c>
      <c r="F68" s="259">
        <f aca="true" t="shared" si="10" ref="F68:L68">SUM(F70)</f>
        <v>0</v>
      </c>
      <c r="G68" s="259">
        <f t="shared" si="10"/>
        <v>0</v>
      </c>
      <c r="H68" s="327">
        <f t="shared" si="10"/>
        <v>0</v>
      </c>
      <c r="I68" s="259">
        <f t="shared" si="10"/>
        <v>0</v>
      </c>
      <c r="J68" s="327">
        <f t="shared" si="10"/>
        <v>0</v>
      </c>
      <c r="K68" s="259">
        <f t="shared" si="10"/>
        <v>0</v>
      </c>
      <c r="L68" s="259">
        <f t="shared" si="10"/>
        <v>0</v>
      </c>
    </row>
    <row r="69" spans="1:12" s="12" customFormat="1" ht="16.5" customHeight="1">
      <c r="A69" s="29"/>
      <c r="B69" s="15"/>
      <c r="C69" s="66"/>
      <c r="D69" s="67"/>
      <c r="E69" s="307" t="s">
        <v>584</v>
      </c>
      <c r="F69" s="259"/>
      <c r="G69" s="259"/>
      <c r="H69" s="327"/>
      <c r="I69" s="259"/>
      <c r="J69" s="327"/>
      <c r="K69" s="259"/>
      <c r="L69" s="259"/>
    </row>
    <row r="70" spans="1:12" ht="52.5" customHeight="1" thickBot="1">
      <c r="A70" s="29">
        <v>2151</v>
      </c>
      <c r="B70" s="15" t="s">
        <v>694</v>
      </c>
      <c r="C70" s="66">
        <v>5</v>
      </c>
      <c r="D70" s="67">
        <v>1</v>
      </c>
      <c r="E70" s="307" t="s">
        <v>181</v>
      </c>
      <c r="F70" s="262">
        <f>SUM(G70:H70)</f>
        <v>0</v>
      </c>
      <c r="G70" s="262">
        <v>0</v>
      </c>
      <c r="H70" s="340">
        <v>0</v>
      </c>
      <c r="I70" s="262">
        <v>0</v>
      </c>
      <c r="J70" s="340">
        <v>0</v>
      </c>
      <c r="K70" s="262">
        <v>0</v>
      </c>
      <c r="L70" s="262">
        <v>0</v>
      </c>
    </row>
    <row r="71" spans="1:12" ht="37.5" customHeight="1">
      <c r="A71" s="29">
        <v>2160</v>
      </c>
      <c r="B71" s="15" t="s">
        <v>694</v>
      </c>
      <c r="C71" s="66">
        <v>6</v>
      </c>
      <c r="D71" s="67">
        <v>0</v>
      </c>
      <c r="E71" s="307" t="s">
        <v>182</v>
      </c>
      <c r="F71" s="259">
        <f aca="true" t="shared" si="11" ref="F71:L71">SUM(F73)</f>
        <v>12585</v>
      </c>
      <c r="G71" s="259">
        <f t="shared" si="11"/>
        <v>3705</v>
      </c>
      <c r="H71" s="327">
        <f t="shared" si="11"/>
        <v>8880</v>
      </c>
      <c r="I71" s="259">
        <f t="shared" si="11"/>
        <v>9680</v>
      </c>
      <c r="J71" s="327">
        <f t="shared" si="11"/>
        <v>10835</v>
      </c>
      <c r="K71" s="259">
        <f t="shared" si="11"/>
        <v>11885</v>
      </c>
      <c r="L71" s="259">
        <f t="shared" si="11"/>
        <v>12585</v>
      </c>
    </row>
    <row r="72" spans="1:12" s="12" customFormat="1" ht="10.5" customHeight="1">
      <c r="A72" s="29"/>
      <c r="B72" s="15"/>
      <c r="C72" s="66"/>
      <c r="D72" s="67"/>
      <c r="E72" s="307" t="s">
        <v>584</v>
      </c>
      <c r="F72" s="259"/>
      <c r="G72" s="259"/>
      <c r="H72" s="327"/>
      <c r="I72" s="259"/>
      <c r="J72" s="327"/>
      <c r="K72" s="259"/>
      <c r="L72" s="259"/>
    </row>
    <row r="73" spans="1:12" ht="39" customHeight="1">
      <c r="A73" s="33">
        <v>2161</v>
      </c>
      <c r="B73" s="319" t="s">
        <v>694</v>
      </c>
      <c r="C73" s="320">
        <v>6</v>
      </c>
      <c r="D73" s="321">
        <v>1</v>
      </c>
      <c r="E73" s="330" t="s">
        <v>183</v>
      </c>
      <c r="F73" s="322">
        <f>SUM(G73:H73)</f>
        <v>12585</v>
      </c>
      <c r="G73" s="322">
        <f aca="true" t="shared" si="12" ref="G73:L73">G74+G75+G76+G77+G78+G79+G80+G81+G82</f>
        <v>3705</v>
      </c>
      <c r="H73" s="322">
        <f t="shared" si="12"/>
        <v>8880</v>
      </c>
      <c r="I73" s="322">
        <f t="shared" si="12"/>
        <v>9680</v>
      </c>
      <c r="J73" s="322">
        <f t="shared" si="12"/>
        <v>10835</v>
      </c>
      <c r="K73" s="322">
        <f t="shared" si="12"/>
        <v>11885</v>
      </c>
      <c r="L73" s="322">
        <f t="shared" si="12"/>
        <v>12585</v>
      </c>
    </row>
    <row r="74" spans="1:12" ht="28.5" customHeight="1">
      <c r="A74" s="105"/>
      <c r="B74" s="66"/>
      <c r="C74" s="66"/>
      <c r="D74" s="66"/>
      <c r="E74" s="331">
        <v>4234</v>
      </c>
      <c r="F74" s="322">
        <f aca="true" t="shared" si="13" ref="F74:F82">SUM(G74:H74)</f>
        <v>500</v>
      </c>
      <c r="G74" s="259">
        <v>500</v>
      </c>
      <c r="H74" s="327">
        <v>0</v>
      </c>
      <c r="I74" s="259">
        <v>150</v>
      </c>
      <c r="J74" s="327">
        <v>250</v>
      </c>
      <c r="K74" s="259">
        <v>350</v>
      </c>
      <c r="L74" s="259">
        <v>500</v>
      </c>
    </row>
    <row r="75" spans="1:12" ht="28.5" customHeight="1">
      <c r="A75" s="105"/>
      <c r="B75" s="66"/>
      <c r="C75" s="66"/>
      <c r="D75" s="66"/>
      <c r="E75" s="331">
        <v>4241</v>
      </c>
      <c r="F75" s="322">
        <f t="shared" si="13"/>
        <v>300</v>
      </c>
      <c r="G75" s="259">
        <v>300</v>
      </c>
      <c r="H75" s="327">
        <v>0</v>
      </c>
      <c r="I75" s="259">
        <v>100</v>
      </c>
      <c r="J75" s="327">
        <v>200</v>
      </c>
      <c r="K75" s="259">
        <v>300</v>
      </c>
      <c r="L75" s="259">
        <v>300</v>
      </c>
    </row>
    <row r="76" spans="1:12" ht="28.5" customHeight="1">
      <c r="A76" s="105"/>
      <c r="B76" s="66"/>
      <c r="C76" s="66"/>
      <c r="D76" s="66"/>
      <c r="E76" s="331">
        <v>4639</v>
      </c>
      <c r="F76" s="322">
        <f t="shared" si="13"/>
        <v>500</v>
      </c>
      <c r="G76" s="259">
        <v>500</v>
      </c>
      <c r="H76" s="327">
        <v>0</v>
      </c>
      <c r="I76" s="259">
        <v>0</v>
      </c>
      <c r="J76" s="327">
        <v>200</v>
      </c>
      <c r="K76" s="259">
        <v>500</v>
      </c>
      <c r="L76" s="259">
        <v>500</v>
      </c>
    </row>
    <row r="77" spans="1:12" ht="28.5" customHeight="1">
      <c r="A77" s="105"/>
      <c r="B77" s="66"/>
      <c r="C77" s="66"/>
      <c r="D77" s="66"/>
      <c r="E77" s="331">
        <v>4819</v>
      </c>
      <c r="F77" s="322">
        <f t="shared" si="13"/>
        <v>2205</v>
      </c>
      <c r="G77" s="259">
        <v>2205</v>
      </c>
      <c r="H77" s="327">
        <v>0</v>
      </c>
      <c r="I77" s="259">
        <v>500</v>
      </c>
      <c r="J77" s="327">
        <v>1205</v>
      </c>
      <c r="K77" s="259">
        <v>1705</v>
      </c>
      <c r="L77" s="259">
        <v>2205</v>
      </c>
    </row>
    <row r="78" spans="1:12" ht="28.5" customHeight="1">
      <c r="A78" s="105"/>
      <c r="B78" s="66"/>
      <c r="C78" s="66"/>
      <c r="D78" s="66"/>
      <c r="E78" s="331">
        <v>4823</v>
      </c>
      <c r="F78" s="322">
        <f t="shared" si="13"/>
        <v>200</v>
      </c>
      <c r="G78" s="259">
        <v>200</v>
      </c>
      <c r="H78" s="327">
        <v>0</v>
      </c>
      <c r="I78" s="259">
        <v>50</v>
      </c>
      <c r="J78" s="327">
        <v>100</v>
      </c>
      <c r="K78" s="259">
        <v>150</v>
      </c>
      <c r="L78" s="259">
        <v>200</v>
      </c>
    </row>
    <row r="79" spans="1:12" ht="28.5" customHeight="1" hidden="1">
      <c r="A79" s="105"/>
      <c r="B79" s="66"/>
      <c r="C79" s="66"/>
      <c r="D79" s="66"/>
      <c r="E79" s="331"/>
      <c r="F79" s="322">
        <f t="shared" si="13"/>
        <v>0</v>
      </c>
      <c r="G79" s="259"/>
      <c r="H79" s="327"/>
      <c r="I79" s="259"/>
      <c r="J79" s="327"/>
      <c r="K79" s="259"/>
      <c r="L79" s="259"/>
    </row>
    <row r="80" spans="1:12" ht="28.5" customHeight="1" hidden="1">
      <c r="A80" s="105"/>
      <c r="B80" s="66"/>
      <c r="C80" s="66"/>
      <c r="D80" s="66"/>
      <c r="E80" s="331"/>
      <c r="F80" s="322">
        <f t="shared" si="13"/>
        <v>0</v>
      </c>
      <c r="G80" s="259"/>
      <c r="H80" s="327"/>
      <c r="I80" s="259"/>
      <c r="J80" s="327"/>
      <c r="K80" s="259"/>
      <c r="L80" s="259"/>
    </row>
    <row r="81" spans="1:12" ht="28.5" customHeight="1">
      <c r="A81" s="105"/>
      <c r="B81" s="66"/>
      <c r="C81" s="66"/>
      <c r="D81" s="66"/>
      <c r="E81" s="331">
        <v>5112</v>
      </c>
      <c r="F81" s="322">
        <f t="shared" si="13"/>
        <v>8880</v>
      </c>
      <c r="G81" s="259">
        <v>0</v>
      </c>
      <c r="H81" s="327">
        <v>8880</v>
      </c>
      <c r="I81" s="259">
        <v>8880</v>
      </c>
      <c r="J81" s="327">
        <v>8880</v>
      </c>
      <c r="K81" s="259">
        <v>8880</v>
      </c>
      <c r="L81" s="259">
        <v>8880</v>
      </c>
    </row>
    <row r="82" spans="1:12" ht="28.5" customHeight="1">
      <c r="A82" s="105"/>
      <c r="B82" s="66"/>
      <c r="C82" s="66"/>
      <c r="D82" s="66"/>
      <c r="E82" s="331">
        <v>5134</v>
      </c>
      <c r="F82" s="322">
        <f t="shared" si="13"/>
        <v>0</v>
      </c>
      <c r="G82" s="259">
        <v>0</v>
      </c>
      <c r="H82" s="327">
        <v>0</v>
      </c>
      <c r="I82" s="259">
        <v>0</v>
      </c>
      <c r="J82" s="327">
        <v>0</v>
      </c>
      <c r="K82" s="259">
        <v>0</v>
      </c>
      <c r="L82" s="259">
        <v>0</v>
      </c>
    </row>
    <row r="83" spans="1:12" ht="24">
      <c r="A83" s="29">
        <v>2170</v>
      </c>
      <c r="B83" s="15" t="s">
        <v>694</v>
      </c>
      <c r="C83" s="66">
        <v>7</v>
      </c>
      <c r="D83" s="67">
        <v>0</v>
      </c>
      <c r="E83" s="307" t="s">
        <v>44</v>
      </c>
      <c r="F83" s="259">
        <f aca="true" t="shared" si="14" ref="F83:L83">SUM(F85)</f>
        <v>0</v>
      </c>
      <c r="G83" s="259">
        <f t="shared" si="14"/>
        <v>0</v>
      </c>
      <c r="H83" s="327">
        <f t="shared" si="14"/>
        <v>0</v>
      </c>
      <c r="I83" s="259">
        <f t="shared" si="14"/>
        <v>0</v>
      </c>
      <c r="J83" s="327">
        <f t="shared" si="14"/>
        <v>0</v>
      </c>
      <c r="K83" s="259">
        <f t="shared" si="14"/>
        <v>0</v>
      </c>
      <c r="L83" s="259">
        <f t="shared" si="14"/>
        <v>0</v>
      </c>
    </row>
    <row r="84" spans="1:12" s="12" customFormat="1" ht="14.25" customHeight="1">
      <c r="A84" s="29"/>
      <c r="B84" s="15"/>
      <c r="C84" s="66"/>
      <c r="D84" s="67"/>
      <c r="E84" s="307" t="s">
        <v>584</v>
      </c>
      <c r="F84" s="259"/>
      <c r="G84" s="259"/>
      <c r="H84" s="327"/>
      <c r="I84" s="259"/>
      <c r="J84" s="327"/>
      <c r="K84" s="259"/>
      <c r="L84" s="259"/>
    </row>
    <row r="85" spans="1:12" ht="24.75" thickBot="1">
      <c r="A85" s="29">
        <v>2171</v>
      </c>
      <c r="B85" s="15" t="s">
        <v>694</v>
      </c>
      <c r="C85" s="66">
        <v>7</v>
      </c>
      <c r="D85" s="67">
        <v>1</v>
      </c>
      <c r="E85" s="307" t="s">
        <v>44</v>
      </c>
      <c r="F85" s="262">
        <f>SUM(G85:H85)</f>
        <v>0</v>
      </c>
      <c r="G85" s="262">
        <v>0</v>
      </c>
      <c r="H85" s="340">
        <v>0</v>
      </c>
      <c r="I85" s="262">
        <v>0</v>
      </c>
      <c r="J85" s="340">
        <v>0</v>
      </c>
      <c r="K85" s="262">
        <v>0</v>
      </c>
      <c r="L85" s="262">
        <v>0</v>
      </c>
    </row>
    <row r="86" spans="1:12" ht="38.25" customHeight="1">
      <c r="A86" s="29">
        <v>2180</v>
      </c>
      <c r="B86" s="15" t="s">
        <v>694</v>
      </c>
      <c r="C86" s="66">
        <v>8</v>
      </c>
      <c r="D86" s="67">
        <v>0</v>
      </c>
      <c r="E86" s="307" t="s">
        <v>184</v>
      </c>
      <c r="F86" s="259">
        <f aca="true" t="shared" si="15" ref="F86:L86">SUM(F88)</f>
        <v>0</v>
      </c>
      <c r="G86" s="259">
        <f t="shared" si="15"/>
        <v>0</v>
      </c>
      <c r="H86" s="327">
        <f t="shared" si="15"/>
        <v>0</v>
      </c>
      <c r="I86" s="259">
        <f t="shared" si="15"/>
        <v>0</v>
      </c>
      <c r="J86" s="327">
        <f t="shared" si="15"/>
        <v>0</v>
      </c>
      <c r="K86" s="259">
        <f t="shared" si="15"/>
        <v>0</v>
      </c>
      <c r="L86" s="259">
        <f t="shared" si="15"/>
        <v>0</v>
      </c>
    </row>
    <row r="87" spans="1:12" s="12" customFormat="1" ht="18.75" customHeight="1">
      <c r="A87" s="29"/>
      <c r="B87" s="15"/>
      <c r="C87" s="66"/>
      <c r="D87" s="67"/>
      <c r="E87" s="307" t="s">
        <v>584</v>
      </c>
      <c r="F87" s="259"/>
      <c r="G87" s="259"/>
      <c r="H87" s="327"/>
      <c r="I87" s="259"/>
      <c r="J87" s="327"/>
      <c r="K87" s="259"/>
      <c r="L87" s="259"/>
    </row>
    <row r="88" spans="1:12" ht="34.5" customHeight="1">
      <c r="A88" s="29">
        <v>2181</v>
      </c>
      <c r="B88" s="15" t="s">
        <v>694</v>
      </c>
      <c r="C88" s="66">
        <v>8</v>
      </c>
      <c r="D88" s="67">
        <v>1</v>
      </c>
      <c r="E88" s="307" t="s">
        <v>184</v>
      </c>
      <c r="F88" s="259">
        <f aca="true" t="shared" si="16" ref="F88:L88">SUM(F90:F91)</f>
        <v>0</v>
      </c>
      <c r="G88" s="259">
        <f>SUM(G90:G91)</f>
        <v>0</v>
      </c>
      <c r="H88" s="327">
        <f t="shared" si="16"/>
        <v>0</v>
      </c>
      <c r="I88" s="259">
        <f t="shared" si="16"/>
        <v>0</v>
      </c>
      <c r="J88" s="327">
        <f t="shared" si="16"/>
        <v>0</v>
      </c>
      <c r="K88" s="259">
        <f t="shared" si="16"/>
        <v>0</v>
      </c>
      <c r="L88" s="259">
        <f t="shared" si="16"/>
        <v>0</v>
      </c>
    </row>
    <row r="89" spans="1:12" ht="15">
      <c r="A89" s="29"/>
      <c r="B89" s="15"/>
      <c r="C89" s="66"/>
      <c r="D89" s="67"/>
      <c r="E89" s="334" t="s">
        <v>584</v>
      </c>
      <c r="F89" s="259"/>
      <c r="G89" s="259"/>
      <c r="H89" s="327"/>
      <c r="I89" s="259"/>
      <c r="J89" s="327"/>
      <c r="K89" s="259"/>
      <c r="L89" s="259"/>
    </row>
    <row r="90" spans="1:12" ht="24.75" thickBot="1">
      <c r="A90" s="29">
        <v>2182</v>
      </c>
      <c r="B90" s="15" t="s">
        <v>694</v>
      </c>
      <c r="C90" s="66">
        <v>8</v>
      </c>
      <c r="D90" s="67">
        <v>1</v>
      </c>
      <c r="E90" s="334" t="s">
        <v>591</v>
      </c>
      <c r="F90" s="262">
        <f>SUM(G90:H90)</f>
        <v>0</v>
      </c>
      <c r="G90" s="262">
        <v>0</v>
      </c>
      <c r="H90" s="340">
        <v>0</v>
      </c>
      <c r="I90" s="262">
        <v>0</v>
      </c>
      <c r="J90" s="340">
        <v>0</v>
      </c>
      <c r="K90" s="262">
        <v>0</v>
      </c>
      <c r="L90" s="262">
        <v>0</v>
      </c>
    </row>
    <row r="91" spans="1:12" ht="24.75" thickBot="1">
      <c r="A91" s="29">
        <v>2183</v>
      </c>
      <c r="B91" s="15" t="s">
        <v>694</v>
      </c>
      <c r="C91" s="66">
        <v>8</v>
      </c>
      <c r="D91" s="67">
        <v>1</v>
      </c>
      <c r="E91" s="334" t="s">
        <v>592</v>
      </c>
      <c r="F91" s="262">
        <f>SUM(G91:H91)</f>
        <v>0</v>
      </c>
      <c r="G91" s="262">
        <f aca="true" t="shared" si="17" ref="G91:L91">G92</f>
        <v>0</v>
      </c>
      <c r="H91" s="340">
        <f t="shared" si="17"/>
        <v>0</v>
      </c>
      <c r="I91" s="262">
        <f t="shared" si="17"/>
        <v>0</v>
      </c>
      <c r="J91" s="340">
        <f t="shared" si="17"/>
        <v>0</v>
      </c>
      <c r="K91" s="262">
        <f t="shared" si="17"/>
        <v>0</v>
      </c>
      <c r="L91" s="262">
        <f t="shared" si="17"/>
        <v>0</v>
      </c>
    </row>
    <row r="92" spans="1:12" ht="36.75" thickBot="1">
      <c r="A92" s="29">
        <v>2184</v>
      </c>
      <c r="B92" s="15" t="s">
        <v>694</v>
      </c>
      <c r="C92" s="66">
        <v>8</v>
      </c>
      <c r="D92" s="67">
        <v>1</v>
      </c>
      <c r="E92" s="334" t="s">
        <v>597</v>
      </c>
      <c r="F92" s="262">
        <f>SUM(G92:H92)</f>
        <v>0</v>
      </c>
      <c r="G92" s="262">
        <v>0</v>
      </c>
      <c r="H92" s="340">
        <v>0</v>
      </c>
      <c r="I92" s="262">
        <v>0</v>
      </c>
      <c r="J92" s="340">
        <v>0</v>
      </c>
      <c r="K92" s="262">
        <v>0</v>
      </c>
      <c r="L92" s="262">
        <v>0</v>
      </c>
    </row>
    <row r="93" spans="1:12" ht="15">
      <c r="A93" s="29">
        <v>2185</v>
      </c>
      <c r="B93" s="15" t="s">
        <v>694</v>
      </c>
      <c r="C93" s="66">
        <v>8</v>
      </c>
      <c r="D93" s="67">
        <v>1</v>
      </c>
      <c r="E93" s="334"/>
      <c r="F93" s="259"/>
      <c r="G93" s="259"/>
      <c r="H93" s="327"/>
      <c r="I93" s="259"/>
      <c r="J93" s="327"/>
      <c r="K93" s="259"/>
      <c r="L93" s="259"/>
    </row>
    <row r="94" spans="1:12" s="30" customFormat="1" ht="40.5" customHeight="1">
      <c r="A94" s="29">
        <v>2200</v>
      </c>
      <c r="B94" s="15" t="s">
        <v>695</v>
      </c>
      <c r="C94" s="66">
        <v>0</v>
      </c>
      <c r="D94" s="67">
        <v>0</v>
      </c>
      <c r="E94" s="391" t="s">
        <v>699</v>
      </c>
      <c r="F94" s="395">
        <f aca="true" t="shared" si="18" ref="F94:L94">SUM(F96,F99,F102,F105,F108)</f>
        <v>0</v>
      </c>
      <c r="G94" s="395">
        <f t="shared" si="18"/>
        <v>0</v>
      </c>
      <c r="H94" s="396">
        <f t="shared" si="18"/>
        <v>0</v>
      </c>
      <c r="I94" s="395">
        <f t="shared" si="18"/>
        <v>0</v>
      </c>
      <c r="J94" s="396">
        <f t="shared" si="18"/>
        <v>0</v>
      </c>
      <c r="K94" s="395">
        <f t="shared" si="18"/>
        <v>0</v>
      </c>
      <c r="L94" s="395">
        <f t="shared" si="18"/>
        <v>0</v>
      </c>
    </row>
    <row r="95" spans="1:12" ht="11.25" customHeight="1">
      <c r="A95" s="32"/>
      <c r="B95" s="15"/>
      <c r="C95" s="251"/>
      <c r="D95" s="252"/>
      <c r="E95" s="307" t="s">
        <v>583</v>
      </c>
      <c r="F95" s="283"/>
      <c r="G95" s="283"/>
      <c r="H95" s="338"/>
      <c r="I95" s="283"/>
      <c r="J95" s="338"/>
      <c r="K95" s="283"/>
      <c r="L95" s="283"/>
    </row>
    <row r="96" spans="1:12" ht="21" customHeight="1">
      <c r="A96" s="29">
        <v>2210</v>
      </c>
      <c r="B96" s="15" t="s">
        <v>695</v>
      </c>
      <c r="C96" s="66">
        <v>1</v>
      </c>
      <c r="D96" s="67">
        <v>0</v>
      </c>
      <c r="E96" s="307" t="s">
        <v>185</v>
      </c>
      <c r="F96" s="259">
        <f aca="true" t="shared" si="19" ref="F96:L96">SUM(F98)</f>
        <v>0</v>
      </c>
      <c r="G96" s="259">
        <f t="shared" si="19"/>
        <v>0</v>
      </c>
      <c r="H96" s="327">
        <f t="shared" si="19"/>
        <v>0</v>
      </c>
      <c r="I96" s="259">
        <f t="shared" si="19"/>
        <v>0</v>
      </c>
      <c r="J96" s="327">
        <f t="shared" si="19"/>
        <v>0</v>
      </c>
      <c r="K96" s="259">
        <f t="shared" si="19"/>
        <v>0</v>
      </c>
      <c r="L96" s="259">
        <f t="shared" si="19"/>
        <v>0</v>
      </c>
    </row>
    <row r="97" spans="1:12" s="12" customFormat="1" ht="10.5" customHeight="1">
      <c r="A97" s="29"/>
      <c r="B97" s="15"/>
      <c r="C97" s="66"/>
      <c r="D97" s="67"/>
      <c r="E97" s="307" t="s">
        <v>584</v>
      </c>
      <c r="F97" s="259"/>
      <c r="G97" s="259"/>
      <c r="H97" s="327"/>
      <c r="I97" s="259"/>
      <c r="J97" s="327"/>
      <c r="K97" s="259"/>
      <c r="L97" s="259"/>
    </row>
    <row r="98" spans="1:12" ht="19.5" customHeight="1" thickBot="1">
      <c r="A98" s="29">
        <v>2211</v>
      </c>
      <c r="B98" s="15" t="s">
        <v>695</v>
      </c>
      <c r="C98" s="66">
        <v>1</v>
      </c>
      <c r="D98" s="67">
        <v>1</v>
      </c>
      <c r="E98" s="307" t="s">
        <v>186</v>
      </c>
      <c r="F98" s="262">
        <f>SUM(G98:H98)</f>
        <v>0</v>
      </c>
      <c r="G98" s="262">
        <v>0</v>
      </c>
      <c r="H98" s="340">
        <v>0</v>
      </c>
      <c r="I98" s="262">
        <v>0</v>
      </c>
      <c r="J98" s="385">
        <v>0</v>
      </c>
      <c r="K98" s="385">
        <v>0</v>
      </c>
      <c r="L98" s="385">
        <v>0</v>
      </c>
    </row>
    <row r="99" spans="1:12" ht="17.25" customHeight="1">
      <c r="A99" s="29">
        <v>2220</v>
      </c>
      <c r="B99" s="15" t="s">
        <v>695</v>
      </c>
      <c r="C99" s="66">
        <v>2</v>
      </c>
      <c r="D99" s="67">
        <v>0</v>
      </c>
      <c r="E99" s="307" t="s">
        <v>187</v>
      </c>
      <c r="F99" s="259">
        <f aca="true" t="shared" si="20" ref="F99:L99">SUM(F101)</f>
        <v>0</v>
      </c>
      <c r="G99" s="259">
        <f t="shared" si="20"/>
        <v>0</v>
      </c>
      <c r="H99" s="327">
        <f t="shared" si="20"/>
        <v>0</v>
      </c>
      <c r="I99" s="259">
        <f t="shared" si="20"/>
        <v>0</v>
      </c>
      <c r="J99" s="327">
        <f t="shared" si="20"/>
        <v>0</v>
      </c>
      <c r="K99" s="259">
        <f t="shared" si="20"/>
        <v>0</v>
      </c>
      <c r="L99" s="259">
        <f t="shared" si="20"/>
        <v>0</v>
      </c>
    </row>
    <row r="100" spans="1:12" s="12" customFormat="1" ht="10.5" customHeight="1">
      <c r="A100" s="29"/>
      <c r="B100" s="15"/>
      <c r="C100" s="66"/>
      <c r="D100" s="67"/>
      <c r="E100" s="307" t="s">
        <v>584</v>
      </c>
      <c r="F100" s="259"/>
      <c r="G100" s="259"/>
      <c r="H100" s="327"/>
      <c r="I100" s="259"/>
      <c r="J100" s="327"/>
      <c r="K100" s="259"/>
      <c r="L100" s="259"/>
    </row>
    <row r="101" spans="1:12" ht="15.75" customHeight="1" thickBot="1">
      <c r="A101" s="29">
        <v>2221</v>
      </c>
      <c r="B101" s="15" t="s">
        <v>695</v>
      </c>
      <c r="C101" s="66">
        <v>2</v>
      </c>
      <c r="D101" s="67">
        <v>1</v>
      </c>
      <c r="E101" s="307" t="s">
        <v>188</v>
      </c>
      <c r="F101" s="262">
        <f>SUM(G101:H101)</f>
        <v>0</v>
      </c>
      <c r="G101" s="262">
        <v>0</v>
      </c>
      <c r="H101" s="340">
        <v>0</v>
      </c>
      <c r="I101" s="262">
        <v>0</v>
      </c>
      <c r="J101" s="340">
        <v>0</v>
      </c>
      <c r="K101" s="262">
        <v>0</v>
      </c>
      <c r="L101" s="262">
        <v>0</v>
      </c>
    </row>
    <row r="102" spans="1:12" ht="17.25" customHeight="1">
      <c r="A102" s="29">
        <v>2230</v>
      </c>
      <c r="B102" s="15" t="s">
        <v>695</v>
      </c>
      <c r="C102" s="66">
        <v>3</v>
      </c>
      <c r="D102" s="67">
        <v>0</v>
      </c>
      <c r="E102" s="307" t="s">
        <v>189</v>
      </c>
      <c r="F102" s="259">
        <f aca="true" t="shared" si="21" ref="F102:L102">SUM(F104)</f>
        <v>0</v>
      </c>
      <c r="G102" s="259">
        <f t="shared" si="21"/>
        <v>0</v>
      </c>
      <c r="H102" s="327">
        <f t="shared" si="21"/>
        <v>0</v>
      </c>
      <c r="I102" s="259">
        <f t="shared" si="21"/>
        <v>0</v>
      </c>
      <c r="J102" s="327">
        <f t="shared" si="21"/>
        <v>0</v>
      </c>
      <c r="K102" s="259">
        <f t="shared" si="21"/>
        <v>0</v>
      </c>
      <c r="L102" s="259">
        <f t="shared" si="21"/>
        <v>0</v>
      </c>
    </row>
    <row r="103" spans="1:12" s="12" customFormat="1" ht="14.25" customHeight="1">
      <c r="A103" s="29"/>
      <c r="B103" s="15"/>
      <c r="C103" s="66"/>
      <c r="D103" s="67"/>
      <c r="E103" s="307" t="s">
        <v>584</v>
      </c>
      <c r="F103" s="259"/>
      <c r="G103" s="259"/>
      <c r="H103" s="327"/>
      <c r="I103" s="259"/>
      <c r="J103" s="327"/>
      <c r="K103" s="259"/>
      <c r="L103" s="259"/>
    </row>
    <row r="104" spans="1:12" ht="19.5" customHeight="1" thickBot="1">
      <c r="A104" s="29">
        <v>2231</v>
      </c>
      <c r="B104" s="15" t="s">
        <v>695</v>
      </c>
      <c r="C104" s="66">
        <v>3</v>
      </c>
      <c r="D104" s="67">
        <v>1</v>
      </c>
      <c r="E104" s="307" t="s">
        <v>190</v>
      </c>
      <c r="F104" s="262">
        <f>SUM(G104:H104)</f>
        <v>0</v>
      </c>
      <c r="G104" s="262">
        <v>0</v>
      </c>
      <c r="H104" s="340">
        <v>0</v>
      </c>
      <c r="I104" s="262">
        <v>0</v>
      </c>
      <c r="J104" s="340">
        <v>0</v>
      </c>
      <c r="K104" s="262">
        <v>0</v>
      </c>
      <c r="L104" s="262">
        <v>0</v>
      </c>
    </row>
    <row r="105" spans="1:12" ht="38.25" customHeight="1">
      <c r="A105" s="29">
        <v>2240</v>
      </c>
      <c r="B105" s="15" t="s">
        <v>695</v>
      </c>
      <c r="C105" s="66">
        <v>4</v>
      </c>
      <c r="D105" s="67">
        <v>0</v>
      </c>
      <c r="E105" s="307" t="s">
        <v>191</v>
      </c>
      <c r="F105" s="259">
        <f aca="true" t="shared" si="22" ref="F105:L105">SUM(F107)</f>
        <v>0</v>
      </c>
      <c r="G105" s="259">
        <f t="shared" si="22"/>
        <v>0</v>
      </c>
      <c r="H105" s="327">
        <f t="shared" si="22"/>
        <v>0</v>
      </c>
      <c r="I105" s="259">
        <f t="shared" si="22"/>
        <v>0</v>
      </c>
      <c r="J105" s="327">
        <f t="shared" si="22"/>
        <v>0</v>
      </c>
      <c r="K105" s="259">
        <f t="shared" si="22"/>
        <v>0</v>
      </c>
      <c r="L105" s="259">
        <f t="shared" si="22"/>
        <v>0</v>
      </c>
    </row>
    <row r="106" spans="1:12" s="12" customFormat="1" ht="15.75" customHeight="1">
      <c r="A106" s="29"/>
      <c r="B106" s="66"/>
      <c r="C106" s="66"/>
      <c r="D106" s="67"/>
      <c r="E106" s="307" t="s">
        <v>584</v>
      </c>
      <c r="F106" s="259"/>
      <c r="G106" s="259"/>
      <c r="H106" s="327"/>
      <c r="I106" s="259"/>
      <c r="J106" s="327"/>
      <c r="K106" s="259"/>
      <c r="L106" s="259"/>
    </row>
    <row r="107" spans="1:12" ht="34.5" customHeight="1" thickBot="1">
      <c r="A107" s="29">
        <v>2241</v>
      </c>
      <c r="B107" s="15" t="s">
        <v>695</v>
      </c>
      <c r="C107" s="66">
        <v>4</v>
      </c>
      <c r="D107" s="67">
        <v>1</v>
      </c>
      <c r="E107" s="307" t="s">
        <v>191</v>
      </c>
      <c r="F107" s="262">
        <f>SUM(G107:H107)</f>
        <v>0</v>
      </c>
      <c r="G107" s="262">
        <v>0</v>
      </c>
      <c r="H107" s="340">
        <v>0</v>
      </c>
      <c r="I107" s="262">
        <v>0</v>
      </c>
      <c r="J107" s="340">
        <v>0</v>
      </c>
      <c r="K107" s="262">
        <v>0</v>
      </c>
      <c r="L107" s="262">
        <v>0</v>
      </c>
    </row>
    <row r="108" spans="1:12" ht="27.75" customHeight="1">
      <c r="A108" s="29">
        <v>2250</v>
      </c>
      <c r="B108" s="15" t="s">
        <v>695</v>
      </c>
      <c r="C108" s="66">
        <v>5</v>
      </c>
      <c r="D108" s="67">
        <v>0</v>
      </c>
      <c r="E108" s="307" t="s">
        <v>192</v>
      </c>
      <c r="F108" s="259">
        <f aca="true" t="shared" si="23" ref="F108:L108">SUM(F110)</f>
        <v>0</v>
      </c>
      <c r="G108" s="259">
        <f t="shared" si="23"/>
        <v>0</v>
      </c>
      <c r="H108" s="327">
        <f t="shared" si="23"/>
        <v>0</v>
      </c>
      <c r="I108" s="259">
        <f t="shared" si="23"/>
        <v>0</v>
      </c>
      <c r="J108" s="327">
        <f t="shared" si="23"/>
        <v>0</v>
      </c>
      <c r="K108" s="259">
        <f t="shared" si="23"/>
        <v>0</v>
      </c>
      <c r="L108" s="259">
        <f t="shared" si="23"/>
        <v>0</v>
      </c>
    </row>
    <row r="109" spans="1:12" s="12" customFormat="1" ht="13.5" customHeight="1">
      <c r="A109" s="29"/>
      <c r="B109" s="15"/>
      <c r="C109" s="66"/>
      <c r="D109" s="67"/>
      <c r="E109" s="307" t="s">
        <v>584</v>
      </c>
      <c r="F109" s="259"/>
      <c r="G109" s="259"/>
      <c r="H109" s="327"/>
      <c r="I109" s="259"/>
      <c r="J109" s="327"/>
      <c r="K109" s="259"/>
      <c r="L109" s="259"/>
    </row>
    <row r="110" spans="1:12" ht="25.5" customHeight="1" thickBot="1">
      <c r="A110" s="29">
        <v>2251</v>
      </c>
      <c r="B110" s="66" t="s">
        <v>695</v>
      </c>
      <c r="C110" s="66">
        <v>5</v>
      </c>
      <c r="D110" s="67">
        <v>1</v>
      </c>
      <c r="E110" s="307" t="s">
        <v>192</v>
      </c>
      <c r="F110" s="262">
        <f>SUM(G110:H110)</f>
        <v>0</v>
      </c>
      <c r="G110" s="262">
        <v>0</v>
      </c>
      <c r="H110" s="340">
        <v>0</v>
      </c>
      <c r="I110" s="262">
        <v>0</v>
      </c>
      <c r="J110" s="340">
        <v>0</v>
      </c>
      <c r="K110" s="262">
        <v>0</v>
      </c>
      <c r="L110" s="262">
        <v>0</v>
      </c>
    </row>
    <row r="111" spans="1:12" s="30" customFormat="1" ht="62.25" customHeight="1">
      <c r="A111" s="29">
        <v>2300</v>
      </c>
      <c r="B111" s="16" t="s">
        <v>696</v>
      </c>
      <c r="C111" s="397">
        <v>0</v>
      </c>
      <c r="D111" s="398">
        <v>0</v>
      </c>
      <c r="E111" s="399" t="s">
        <v>700</v>
      </c>
      <c r="F111" s="395">
        <f aca="true" t="shared" si="24" ref="F111:L111">SUM(F113,F118,F121,F125,F128,F131,F134)</f>
        <v>0</v>
      </c>
      <c r="G111" s="395">
        <f t="shared" si="24"/>
        <v>0</v>
      </c>
      <c r="H111" s="396">
        <f t="shared" si="24"/>
        <v>0</v>
      </c>
      <c r="I111" s="395">
        <f t="shared" si="24"/>
        <v>0</v>
      </c>
      <c r="J111" s="396">
        <f t="shared" si="24"/>
        <v>0</v>
      </c>
      <c r="K111" s="395">
        <f t="shared" si="24"/>
        <v>0</v>
      </c>
      <c r="L111" s="395">
        <f t="shared" si="24"/>
        <v>0</v>
      </c>
    </row>
    <row r="112" spans="1:12" ht="13.5" customHeight="1">
      <c r="A112" s="32"/>
      <c r="B112" s="15"/>
      <c r="C112" s="251"/>
      <c r="D112" s="252"/>
      <c r="E112" s="307" t="s">
        <v>583</v>
      </c>
      <c r="F112" s="283"/>
      <c r="G112" s="283"/>
      <c r="H112" s="338"/>
      <c r="I112" s="283"/>
      <c r="J112" s="338"/>
      <c r="K112" s="283"/>
      <c r="L112" s="283"/>
    </row>
    <row r="113" spans="1:12" ht="26.25" customHeight="1">
      <c r="A113" s="29">
        <v>2310</v>
      </c>
      <c r="B113" s="16" t="s">
        <v>696</v>
      </c>
      <c r="C113" s="66">
        <v>1</v>
      </c>
      <c r="D113" s="67">
        <v>0</v>
      </c>
      <c r="E113" s="307" t="s">
        <v>448</v>
      </c>
      <c r="F113" s="259">
        <f aca="true" t="shared" si="25" ref="F113:L113">SUM(F115:F117)</f>
        <v>0</v>
      </c>
      <c r="G113" s="259">
        <f t="shared" si="25"/>
        <v>0</v>
      </c>
      <c r="H113" s="327">
        <f t="shared" si="25"/>
        <v>0</v>
      </c>
      <c r="I113" s="259">
        <f t="shared" si="25"/>
        <v>0</v>
      </c>
      <c r="J113" s="327">
        <f t="shared" si="25"/>
        <v>0</v>
      </c>
      <c r="K113" s="259">
        <f t="shared" si="25"/>
        <v>0</v>
      </c>
      <c r="L113" s="259">
        <f t="shared" si="25"/>
        <v>0</v>
      </c>
    </row>
    <row r="114" spans="1:12" s="12" customFormat="1" ht="12.75" customHeight="1">
      <c r="A114" s="29"/>
      <c r="B114" s="15"/>
      <c r="C114" s="66"/>
      <c r="D114" s="67"/>
      <c r="E114" s="307" t="s">
        <v>584</v>
      </c>
      <c r="F114" s="259"/>
      <c r="G114" s="259"/>
      <c r="H114" s="327"/>
      <c r="I114" s="259"/>
      <c r="J114" s="327"/>
      <c r="K114" s="259"/>
      <c r="L114" s="259"/>
    </row>
    <row r="115" spans="1:12" ht="21.75" customHeight="1" thickBot="1">
      <c r="A115" s="29">
        <v>2311</v>
      </c>
      <c r="B115" s="16" t="s">
        <v>696</v>
      </c>
      <c r="C115" s="66">
        <v>1</v>
      </c>
      <c r="D115" s="67">
        <v>1</v>
      </c>
      <c r="E115" s="307" t="s">
        <v>193</v>
      </c>
      <c r="F115" s="262">
        <f>SUM(G115:H115)</f>
        <v>0</v>
      </c>
      <c r="G115" s="262">
        <v>0</v>
      </c>
      <c r="H115" s="340">
        <v>0</v>
      </c>
      <c r="I115" s="340">
        <v>0</v>
      </c>
      <c r="J115" s="340">
        <v>0</v>
      </c>
      <c r="K115" s="340">
        <v>0</v>
      </c>
      <c r="L115" s="340">
        <v>0</v>
      </c>
    </row>
    <row r="116" spans="1:12" ht="15.75" thickBot="1">
      <c r="A116" s="29">
        <v>2312</v>
      </c>
      <c r="B116" s="16" t="s">
        <v>696</v>
      </c>
      <c r="C116" s="66">
        <v>1</v>
      </c>
      <c r="D116" s="67">
        <v>2</v>
      </c>
      <c r="E116" s="307" t="s">
        <v>449</v>
      </c>
      <c r="F116" s="262">
        <f>SUM(G116:H116)</f>
        <v>0</v>
      </c>
      <c r="G116" s="262">
        <v>0</v>
      </c>
      <c r="H116" s="340">
        <v>0</v>
      </c>
      <c r="I116" s="262">
        <v>0</v>
      </c>
      <c r="J116" s="340">
        <v>0</v>
      </c>
      <c r="K116" s="262">
        <v>0</v>
      </c>
      <c r="L116" s="262">
        <v>0</v>
      </c>
    </row>
    <row r="117" spans="1:12" ht="15.75" thickBot="1">
      <c r="A117" s="29">
        <v>2313</v>
      </c>
      <c r="B117" s="16" t="s">
        <v>696</v>
      </c>
      <c r="C117" s="66">
        <v>1</v>
      </c>
      <c r="D117" s="67">
        <v>3</v>
      </c>
      <c r="E117" s="307" t="s">
        <v>450</v>
      </c>
      <c r="F117" s="262">
        <f>SUM(G117:H117)</f>
        <v>0</v>
      </c>
      <c r="G117" s="262"/>
      <c r="H117" s="340"/>
      <c r="I117" s="262"/>
      <c r="J117" s="340"/>
      <c r="K117" s="262"/>
      <c r="L117" s="262"/>
    </row>
    <row r="118" spans="1:12" ht="19.5" customHeight="1">
      <c r="A118" s="29">
        <v>2320</v>
      </c>
      <c r="B118" s="16" t="s">
        <v>696</v>
      </c>
      <c r="C118" s="66">
        <v>2</v>
      </c>
      <c r="D118" s="67">
        <v>0</v>
      </c>
      <c r="E118" s="307" t="s">
        <v>451</v>
      </c>
      <c r="F118" s="259">
        <f aca="true" t="shared" si="26" ref="F118:L118">SUM(F120)</f>
        <v>0</v>
      </c>
      <c r="G118" s="259">
        <f t="shared" si="26"/>
        <v>0</v>
      </c>
      <c r="H118" s="327">
        <f t="shared" si="26"/>
        <v>0</v>
      </c>
      <c r="I118" s="259">
        <f t="shared" si="26"/>
        <v>0</v>
      </c>
      <c r="J118" s="327">
        <f t="shared" si="26"/>
        <v>0</v>
      </c>
      <c r="K118" s="259">
        <f t="shared" si="26"/>
        <v>0</v>
      </c>
      <c r="L118" s="259">
        <f t="shared" si="26"/>
        <v>0</v>
      </c>
    </row>
    <row r="119" spans="1:12" s="12" customFormat="1" ht="14.25" customHeight="1">
      <c r="A119" s="29"/>
      <c r="B119" s="15"/>
      <c r="C119" s="66"/>
      <c r="D119" s="67"/>
      <c r="E119" s="307" t="s">
        <v>584</v>
      </c>
      <c r="F119" s="259"/>
      <c r="G119" s="259"/>
      <c r="H119" s="327"/>
      <c r="I119" s="259"/>
      <c r="J119" s="327"/>
      <c r="K119" s="259"/>
      <c r="L119" s="259"/>
    </row>
    <row r="120" spans="1:12" ht="15.75" customHeight="1" thickBot="1">
      <c r="A120" s="29">
        <v>2321</v>
      </c>
      <c r="B120" s="16" t="s">
        <v>696</v>
      </c>
      <c r="C120" s="66">
        <v>2</v>
      </c>
      <c r="D120" s="67">
        <v>1</v>
      </c>
      <c r="E120" s="307" t="s">
        <v>452</v>
      </c>
      <c r="F120" s="262">
        <f>SUM(G120:H120)</f>
        <v>0</v>
      </c>
      <c r="G120" s="262">
        <v>0</v>
      </c>
      <c r="H120" s="340">
        <v>0</v>
      </c>
      <c r="I120" s="262">
        <v>0</v>
      </c>
      <c r="J120" s="340">
        <v>0</v>
      </c>
      <c r="K120" s="262">
        <v>0</v>
      </c>
      <c r="L120" s="262">
        <v>0</v>
      </c>
    </row>
    <row r="121" spans="1:12" ht="26.25" customHeight="1">
      <c r="A121" s="29">
        <v>2330</v>
      </c>
      <c r="B121" s="16" t="s">
        <v>696</v>
      </c>
      <c r="C121" s="66">
        <v>3</v>
      </c>
      <c r="D121" s="67">
        <v>0</v>
      </c>
      <c r="E121" s="307" t="s">
        <v>453</v>
      </c>
      <c r="F121" s="259">
        <f aca="true" t="shared" si="27" ref="F121:L121">SUM(F123:F124)</f>
        <v>0</v>
      </c>
      <c r="G121" s="259">
        <f t="shared" si="27"/>
        <v>0</v>
      </c>
      <c r="H121" s="327">
        <f t="shared" si="27"/>
        <v>0</v>
      </c>
      <c r="I121" s="259">
        <f t="shared" si="27"/>
        <v>0</v>
      </c>
      <c r="J121" s="327">
        <f t="shared" si="27"/>
        <v>0</v>
      </c>
      <c r="K121" s="259">
        <f t="shared" si="27"/>
        <v>0</v>
      </c>
      <c r="L121" s="259">
        <f t="shared" si="27"/>
        <v>0</v>
      </c>
    </row>
    <row r="122" spans="1:12" s="12" customFormat="1" ht="16.5" customHeight="1">
      <c r="A122" s="29"/>
      <c r="B122" s="15"/>
      <c r="C122" s="66"/>
      <c r="D122" s="67"/>
      <c r="E122" s="307" t="s">
        <v>584</v>
      </c>
      <c r="F122" s="259"/>
      <c r="G122" s="259"/>
      <c r="H122" s="327"/>
      <c r="I122" s="259"/>
      <c r="J122" s="327"/>
      <c r="K122" s="259"/>
      <c r="L122" s="259"/>
    </row>
    <row r="123" spans="1:12" ht="20.25" customHeight="1" thickBot="1">
      <c r="A123" s="29">
        <v>2331</v>
      </c>
      <c r="B123" s="16" t="s">
        <v>696</v>
      </c>
      <c r="C123" s="66">
        <v>3</v>
      </c>
      <c r="D123" s="67">
        <v>1</v>
      </c>
      <c r="E123" s="307" t="s">
        <v>194</v>
      </c>
      <c r="F123" s="262">
        <f>SUM(G123:H123)</f>
        <v>0</v>
      </c>
      <c r="G123" s="262">
        <v>0</v>
      </c>
      <c r="H123" s="340">
        <v>0</v>
      </c>
      <c r="I123" s="262">
        <v>0</v>
      </c>
      <c r="J123" s="340">
        <v>0</v>
      </c>
      <c r="K123" s="262">
        <v>0</v>
      </c>
      <c r="L123" s="262">
        <v>0</v>
      </c>
    </row>
    <row r="124" spans="1:12" ht="15.75" thickBot="1">
      <c r="A124" s="29">
        <v>2332</v>
      </c>
      <c r="B124" s="16" t="s">
        <v>696</v>
      </c>
      <c r="C124" s="66">
        <v>3</v>
      </c>
      <c r="D124" s="67">
        <v>2</v>
      </c>
      <c r="E124" s="307" t="s">
        <v>454</v>
      </c>
      <c r="F124" s="262">
        <f>SUM(G124:H124)</f>
        <v>0</v>
      </c>
      <c r="G124" s="262">
        <v>0</v>
      </c>
      <c r="H124" s="340">
        <v>0</v>
      </c>
      <c r="I124" s="262">
        <v>0</v>
      </c>
      <c r="J124" s="340">
        <v>0</v>
      </c>
      <c r="K124" s="262">
        <v>0</v>
      </c>
      <c r="L124" s="262">
        <v>0</v>
      </c>
    </row>
    <row r="125" spans="1:12" ht="15">
      <c r="A125" s="29">
        <v>2340</v>
      </c>
      <c r="B125" s="16" t="s">
        <v>696</v>
      </c>
      <c r="C125" s="66">
        <v>4</v>
      </c>
      <c r="D125" s="67">
        <v>0</v>
      </c>
      <c r="E125" s="307" t="s">
        <v>455</v>
      </c>
      <c r="F125" s="259">
        <f aca="true" t="shared" si="28" ref="F125:L125">SUM(F127)</f>
        <v>0</v>
      </c>
      <c r="G125" s="259">
        <f t="shared" si="28"/>
        <v>0</v>
      </c>
      <c r="H125" s="327">
        <f t="shared" si="28"/>
        <v>0</v>
      </c>
      <c r="I125" s="259">
        <f t="shared" si="28"/>
        <v>0</v>
      </c>
      <c r="J125" s="327">
        <f t="shared" si="28"/>
        <v>0</v>
      </c>
      <c r="K125" s="259">
        <f t="shared" si="28"/>
        <v>0</v>
      </c>
      <c r="L125" s="259">
        <f t="shared" si="28"/>
        <v>0</v>
      </c>
    </row>
    <row r="126" spans="1:12" s="12" customFormat="1" ht="14.25" customHeight="1">
      <c r="A126" s="29"/>
      <c r="B126" s="15"/>
      <c r="C126" s="66"/>
      <c r="D126" s="67"/>
      <c r="E126" s="307" t="s">
        <v>584</v>
      </c>
      <c r="F126" s="259"/>
      <c r="G126" s="259"/>
      <c r="H126" s="327"/>
      <c r="I126" s="259"/>
      <c r="J126" s="327"/>
      <c r="K126" s="259"/>
      <c r="L126" s="259"/>
    </row>
    <row r="127" spans="1:12" ht="15.75" thickBot="1">
      <c r="A127" s="29">
        <v>2341</v>
      </c>
      <c r="B127" s="16" t="s">
        <v>696</v>
      </c>
      <c r="C127" s="66">
        <v>4</v>
      </c>
      <c r="D127" s="67">
        <v>1</v>
      </c>
      <c r="E127" s="307" t="s">
        <v>455</v>
      </c>
      <c r="F127" s="262">
        <f>SUM(G127:H127)</f>
        <v>0</v>
      </c>
      <c r="G127" s="262">
        <v>0</v>
      </c>
      <c r="H127" s="340">
        <v>0</v>
      </c>
      <c r="I127" s="262">
        <v>0</v>
      </c>
      <c r="J127" s="340">
        <v>0</v>
      </c>
      <c r="K127" s="262">
        <v>0</v>
      </c>
      <c r="L127" s="262">
        <v>0</v>
      </c>
    </row>
    <row r="128" spans="1:12" ht="14.25" customHeight="1">
      <c r="A128" s="29">
        <v>2350</v>
      </c>
      <c r="B128" s="16" t="s">
        <v>696</v>
      </c>
      <c r="C128" s="66">
        <v>5</v>
      </c>
      <c r="D128" s="67">
        <v>0</v>
      </c>
      <c r="E128" s="307" t="s">
        <v>195</v>
      </c>
      <c r="F128" s="259">
        <f aca="true" t="shared" si="29" ref="F128:L128">SUM(F130)</f>
        <v>0</v>
      </c>
      <c r="G128" s="259">
        <f t="shared" si="29"/>
        <v>0</v>
      </c>
      <c r="H128" s="327">
        <f t="shared" si="29"/>
        <v>0</v>
      </c>
      <c r="I128" s="259">
        <f t="shared" si="29"/>
        <v>0</v>
      </c>
      <c r="J128" s="327">
        <f t="shared" si="29"/>
        <v>0</v>
      </c>
      <c r="K128" s="259">
        <f t="shared" si="29"/>
        <v>0</v>
      </c>
      <c r="L128" s="259">
        <f t="shared" si="29"/>
        <v>0</v>
      </c>
    </row>
    <row r="129" spans="1:12" s="12" customFormat="1" ht="14.25" customHeight="1">
      <c r="A129" s="29"/>
      <c r="B129" s="15"/>
      <c r="C129" s="66"/>
      <c r="D129" s="67"/>
      <c r="E129" s="307" t="s">
        <v>584</v>
      </c>
      <c r="F129" s="259"/>
      <c r="G129" s="259"/>
      <c r="H129" s="327"/>
      <c r="I129" s="259"/>
      <c r="J129" s="327"/>
      <c r="K129" s="259"/>
      <c r="L129" s="259"/>
    </row>
    <row r="130" spans="1:12" ht="18" customHeight="1" thickBot="1">
      <c r="A130" s="29">
        <v>2351</v>
      </c>
      <c r="B130" s="16" t="s">
        <v>696</v>
      </c>
      <c r="C130" s="66">
        <v>5</v>
      </c>
      <c r="D130" s="67">
        <v>1</v>
      </c>
      <c r="E130" s="307" t="s">
        <v>196</v>
      </c>
      <c r="F130" s="262">
        <f>SUM(G130:H130)</f>
        <v>0</v>
      </c>
      <c r="G130" s="262">
        <v>0</v>
      </c>
      <c r="H130" s="340">
        <v>0</v>
      </c>
      <c r="I130" s="262">
        <v>0</v>
      </c>
      <c r="J130" s="340">
        <v>0</v>
      </c>
      <c r="K130" s="262">
        <v>0</v>
      </c>
      <c r="L130" s="262">
        <v>0</v>
      </c>
    </row>
    <row r="131" spans="1:12" ht="39" customHeight="1">
      <c r="A131" s="29">
        <v>2360</v>
      </c>
      <c r="B131" s="16" t="s">
        <v>696</v>
      </c>
      <c r="C131" s="66">
        <v>6</v>
      </c>
      <c r="D131" s="67">
        <v>0</v>
      </c>
      <c r="E131" s="307" t="s">
        <v>615</v>
      </c>
      <c r="F131" s="259">
        <f aca="true" t="shared" si="30" ref="F131:L131">SUM(F133)</f>
        <v>0</v>
      </c>
      <c r="G131" s="259">
        <f t="shared" si="30"/>
        <v>0</v>
      </c>
      <c r="H131" s="327">
        <f t="shared" si="30"/>
        <v>0</v>
      </c>
      <c r="I131" s="259">
        <f t="shared" si="30"/>
        <v>0</v>
      </c>
      <c r="J131" s="327">
        <f t="shared" si="30"/>
        <v>0</v>
      </c>
      <c r="K131" s="259">
        <f t="shared" si="30"/>
        <v>0</v>
      </c>
      <c r="L131" s="259">
        <f t="shared" si="30"/>
        <v>0</v>
      </c>
    </row>
    <row r="132" spans="1:12" s="12" customFormat="1" ht="13.5" customHeight="1">
      <c r="A132" s="29"/>
      <c r="B132" s="15"/>
      <c r="C132" s="66"/>
      <c r="D132" s="67"/>
      <c r="E132" s="307" t="s">
        <v>584</v>
      </c>
      <c r="F132" s="259"/>
      <c r="G132" s="259"/>
      <c r="H132" s="327"/>
      <c r="I132" s="259"/>
      <c r="J132" s="327"/>
      <c r="K132" s="259"/>
      <c r="L132" s="259"/>
    </row>
    <row r="133" spans="1:12" ht="42" customHeight="1" thickBot="1">
      <c r="A133" s="29">
        <v>2361</v>
      </c>
      <c r="B133" s="16" t="s">
        <v>696</v>
      </c>
      <c r="C133" s="66">
        <v>6</v>
      </c>
      <c r="D133" s="67">
        <v>1</v>
      </c>
      <c r="E133" s="307" t="s">
        <v>615</v>
      </c>
      <c r="F133" s="262">
        <f>SUM(G133:H133)</f>
        <v>0</v>
      </c>
      <c r="G133" s="262">
        <v>0</v>
      </c>
      <c r="H133" s="340">
        <v>0</v>
      </c>
      <c r="I133" s="262">
        <v>0</v>
      </c>
      <c r="J133" s="340">
        <v>0</v>
      </c>
      <c r="K133" s="262">
        <v>0</v>
      </c>
      <c r="L133" s="262">
        <v>0</v>
      </c>
    </row>
    <row r="134" spans="1:12" ht="34.5" customHeight="1">
      <c r="A134" s="29">
        <v>2370</v>
      </c>
      <c r="B134" s="16" t="s">
        <v>696</v>
      </c>
      <c r="C134" s="66">
        <v>7</v>
      </c>
      <c r="D134" s="67">
        <v>0</v>
      </c>
      <c r="E134" s="307" t="s">
        <v>616</v>
      </c>
      <c r="F134" s="259">
        <f aca="true" t="shared" si="31" ref="F134:L134">SUM(F136)</f>
        <v>0</v>
      </c>
      <c r="G134" s="259">
        <f t="shared" si="31"/>
        <v>0</v>
      </c>
      <c r="H134" s="327">
        <f t="shared" si="31"/>
        <v>0</v>
      </c>
      <c r="I134" s="259">
        <f t="shared" si="31"/>
        <v>0</v>
      </c>
      <c r="J134" s="327">
        <f t="shared" si="31"/>
        <v>0</v>
      </c>
      <c r="K134" s="259">
        <f t="shared" si="31"/>
        <v>0</v>
      </c>
      <c r="L134" s="259">
        <f t="shared" si="31"/>
        <v>0</v>
      </c>
    </row>
    <row r="135" spans="1:12" s="12" customFormat="1" ht="12" customHeight="1">
      <c r="A135" s="29"/>
      <c r="B135" s="15"/>
      <c r="C135" s="66"/>
      <c r="D135" s="67"/>
      <c r="E135" s="307" t="s">
        <v>584</v>
      </c>
      <c r="F135" s="259"/>
      <c r="G135" s="259"/>
      <c r="H135" s="327"/>
      <c r="I135" s="259"/>
      <c r="J135" s="327"/>
      <c r="K135" s="259"/>
      <c r="L135" s="259"/>
    </row>
    <row r="136" spans="1:12" ht="38.25" customHeight="1" thickBot="1">
      <c r="A136" s="29">
        <v>2371</v>
      </c>
      <c r="B136" s="16" t="s">
        <v>696</v>
      </c>
      <c r="C136" s="66">
        <v>7</v>
      </c>
      <c r="D136" s="67">
        <v>1</v>
      </c>
      <c r="E136" s="307" t="s">
        <v>617</v>
      </c>
      <c r="F136" s="262">
        <f>SUM(G136:H136)</f>
        <v>0</v>
      </c>
      <c r="G136" s="262">
        <v>0</v>
      </c>
      <c r="H136" s="340">
        <v>0</v>
      </c>
      <c r="I136" s="262">
        <v>0</v>
      </c>
      <c r="J136" s="340">
        <v>0</v>
      </c>
      <c r="K136" s="262">
        <v>0</v>
      </c>
      <c r="L136" s="262">
        <v>0</v>
      </c>
    </row>
    <row r="137" spans="1:12" s="30" customFormat="1" ht="48.75" customHeight="1">
      <c r="A137" s="29">
        <v>2400</v>
      </c>
      <c r="B137" s="16" t="s">
        <v>1</v>
      </c>
      <c r="C137" s="397">
        <v>0</v>
      </c>
      <c r="D137" s="398">
        <v>0</v>
      </c>
      <c r="E137" s="399" t="s">
        <v>701</v>
      </c>
      <c r="F137" s="395">
        <f aca="true" t="shared" si="32" ref="F137:K137">SUM(F139,F143,F157,F169,F174,F187,F190,F196,F205)</f>
        <v>12700</v>
      </c>
      <c r="G137" s="395">
        <f t="shared" si="32"/>
        <v>0</v>
      </c>
      <c r="H137" s="395">
        <f t="shared" si="32"/>
        <v>12700</v>
      </c>
      <c r="I137" s="395">
        <f t="shared" si="32"/>
        <v>13700</v>
      </c>
      <c r="J137" s="395">
        <f t="shared" si="32"/>
        <v>13700</v>
      </c>
      <c r="K137" s="395">
        <f t="shared" si="32"/>
        <v>12700</v>
      </c>
      <c r="L137" s="395">
        <f>L145+L176+L205</f>
        <v>12700</v>
      </c>
    </row>
    <row r="138" spans="1:12" ht="18" customHeight="1">
      <c r="A138" s="32"/>
      <c r="B138" s="15"/>
      <c r="C138" s="251"/>
      <c r="D138" s="252"/>
      <c r="E138" s="307" t="s">
        <v>583</v>
      </c>
      <c r="F138" s="283"/>
      <c r="G138" s="283"/>
      <c r="H138" s="338"/>
      <c r="I138" s="283"/>
      <c r="J138" s="338"/>
      <c r="K138" s="283"/>
      <c r="L138" s="283"/>
    </row>
    <row r="139" spans="1:12" ht="36.75" customHeight="1">
      <c r="A139" s="29">
        <v>2410</v>
      </c>
      <c r="B139" s="16" t="s">
        <v>1</v>
      </c>
      <c r="C139" s="66">
        <v>1</v>
      </c>
      <c r="D139" s="67">
        <v>0</v>
      </c>
      <c r="E139" s="307" t="s">
        <v>197</v>
      </c>
      <c r="F139" s="259">
        <f aca="true" t="shared" si="33" ref="F139:L139">SUM(F141:F142)</f>
        <v>0</v>
      </c>
      <c r="G139" s="259">
        <f t="shared" si="33"/>
        <v>0</v>
      </c>
      <c r="H139" s="327">
        <f t="shared" si="33"/>
        <v>0</v>
      </c>
      <c r="I139" s="259">
        <f t="shared" si="33"/>
        <v>0</v>
      </c>
      <c r="J139" s="327">
        <f t="shared" si="33"/>
        <v>0</v>
      </c>
      <c r="K139" s="259">
        <f t="shared" si="33"/>
        <v>0</v>
      </c>
      <c r="L139" s="259">
        <f t="shared" si="33"/>
        <v>0</v>
      </c>
    </row>
    <row r="140" spans="1:12" s="12" customFormat="1" ht="13.5" customHeight="1">
      <c r="A140" s="29"/>
      <c r="B140" s="15"/>
      <c r="C140" s="66"/>
      <c r="D140" s="67"/>
      <c r="E140" s="307" t="s">
        <v>584</v>
      </c>
      <c r="F140" s="259"/>
      <c r="G140" s="259"/>
      <c r="H140" s="327"/>
      <c r="I140" s="259"/>
      <c r="J140" s="327"/>
      <c r="K140" s="259"/>
      <c r="L140" s="259"/>
    </row>
    <row r="141" spans="1:12" ht="29.25" customHeight="1" thickBot="1">
      <c r="A141" s="29">
        <v>2411</v>
      </c>
      <c r="B141" s="16" t="s">
        <v>1</v>
      </c>
      <c r="C141" s="66">
        <v>1</v>
      </c>
      <c r="D141" s="67">
        <v>1</v>
      </c>
      <c r="E141" s="307" t="s">
        <v>198</v>
      </c>
      <c r="F141" s="262">
        <f>SUM(G141:H141)</f>
        <v>0</v>
      </c>
      <c r="G141" s="262">
        <v>0</v>
      </c>
      <c r="H141" s="340">
        <v>0</v>
      </c>
      <c r="I141" s="262">
        <v>0</v>
      </c>
      <c r="J141" s="340">
        <v>0</v>
      </c>
      <c r="K141" s="262">
        <v>0</v>
      </c>
      <c r="L141" s="262">
        <v>0</v>
      </c>
    </row>
    <row r="142" spans="1:12" ht="36.75" customHeight="1" thickBot="1">
      <c r="A142" s="29">
        <v>2412</v>
      </c>
      <c r="B142" s="16" t="s">
        <v>1</v>
      </c>
      <c r="C142" s="66">
        <v>1</v>
      </c>
      <c r="D142" s="67">
        <v>2</v>
      </c>
      <c r="E142" s="307" t="s">
        <v>199</v>
      </c>
      <c r="F142" s="262">
        <f>SUM(G142:H142)</f>
        <v>0</v>
      </c>
      <c r="G142" s="262">
        <v>0</v>
      </c>
      <c r="H142" s="340">
        <v>0</v>
      </c>
      <c r="I142" s="262">
        <v>0</v>
      </c>
      <c r="J142" s="340">
        <v>0</v>
      </c>
      <c r="K142" s="262">
        <v>0</v>
      </c>
      <c r="L142" s="262">
        <v>0</v>
      </c>
    </row>
    <row r="143" spans="1:12" ht="40.5" customHeight="1" thickBot="1">
      <c r="A143" s="29">
        <v>2420</v>
      </c>
      <c r="B143" s="16" t="s">
        <v>1</v>
      </c>
      <c r="C143" s="66">
        <v>2</v>
      </c>
      <c r="D143" s="67">
        <v>0</v>
      </c>
      <c r="E143" s="307" t="s">
        <v>200</v>
      </c>
      <c r="F143" s="262">
        <f>SUM(G143:H143)</f>
        <v>0</v>
      </c>
      <c r="G143" s="259">
        <f>SUM(G145+G152)</f>
        <v>0</v>
      </c>
      <c r="H143" s="327">
        <v>0</v>
      </c>
      <c r="I143" s="259">
        <f>SUM(I145+I152)</f>
        <v>0</v>
      </c>
      <c r="J143" s="259">
        <f>SUM(J145+J152)</f>
        <v>0</v>
      </c>
      <c r="K143" s="259">
        <f>SUM(K145+K152)</f>
        <v>0</v>
      </c>
      <c r="L143" s="259">
        <f>SUM(L145+L152)</f>
        <v>0</v>
      </c>
    </row>
    <row r="144" spans="1:12" s="12" customFormat="1" ht="13.5" customHeight="1">
      <c r="A144" s="29"/>
      <c r="B144" s="15"/>
      <c r="C144" s="66"/>
      <c r="D144" s="67"/>
      <c r="E144" s="307" t="s">
        <v>584</v>
      </c>
      <c r="F144" s="259"/>
      <c r="G144" s="259"/>
      <c r="H144" s="327"/>
      <c r="I144" s="259"/>
      <c r="J144" s="327"/>
      <c r="K144" s="259"/>
      <c r="L144" s="259"/>
    </row>
    <row r="145" spans="1:12" ht="16.5" customHeight="1" thickBot="1">
      <c r="A145" s="29">
        <v>2421</v>
      </c>
      <c r="B145" s="16" t="s">
        <v>1</v>
      </c>
      <c r="C145" s="66">
        <v>2</v>
      </c>
      <c r="D145" s="67">
        <v>1</v>
      </c>
      <c r="E145" s="307" t="s">
        <v>201</v>
      </c>
      <c r="F145" s="262">
        <f aca="true" t="shared" si="34" ref="F145:F157">SUM(G145:H145)</f>
        <v>0</v>
      </c>
      <c r="G145" s="262">
        <f>G146+G147+G148+G149+G149+G149+G149</f>
        <v>0</v>
      </c>
      <c r="H145" s="340">
        <f>H146+H147+H148+H149+I150</f>
        <v>0</v>
      </c>
      <c r="I145" s="262">
        <f>I146+I147+I148+I149+J150</f>
        <v>0</v>
      </c>
      <c r="J145" s="340">
        <f>J146+J147+J148+J149+K150</f>
        <v>0</v>
      </c>
      <c r="K145" s="262">
        <f>K146+K147+K148+K149+L150</f>
        <v>0</v>
      </c>
      <c r="L145" s="262">
        <f aca="true" t="shared" si="35" ref="L145:L151">L146+L147+L148+L149</f>
        <v>0</v>
      </c>
    </row>
    <row r="146" spans="1:12" ht="16.5" customHeight="1" thickBot="1">
      <c r="A146" s="29"/>
      <c r="B146" s="16" t="s">
        <v>1</v>
      </c>
      <c r="C146" s="66" t="s">
        <v>642</v>
      </c>
      <c r="D146" s="67" t="s">
        <v>641</v>
      </c>
      <c r="E146" s="342">
        <v>4234</v>
      </c>
      <c r="F146" s="262">
        <f t="shared" si="34"/>
        <v>0</v>
      </c>
      <c r="G146" s="262">
        <f aca="true" t="shared" si="36" ref="G146:G151">G147+G148+G149+G150+G150+G150+G150</f>
        <v>0</v>
      </c>
      <c r="H146" s="340">
        <f aca="true" t="shared" si="37" ref="H146:H151">H147+H148+H149+H150+I151</f>
        <v>0</v>
      </c>
      <c r="I146" s="262">
        <f aca="true" t="shared" si="38" ref="I146:I151">I147+I148+I149+I150+J151</f>
        <v>0</v>
      </c>
      <c r="J146" s="340">
        <f aca="true" t="shared" si="39" ref="J146:J151">J147+J148+J149+J150+K151</f>
        <v>0</v>
      </c>
      <c r="K146" s="262">
        <f aca="true" t="shared" si="40" ref="K146:K151">K147+K148+K149+K150+L151</f>
        <v>0</v>
      </c>
      <c r="L146" s="262">
        <f t="shared" si="35"/>
        <v>0</v>
      </c>
    </row>
    <row r="147" spans="1:12" ht="16.5" customHeight="1" hidden="1" thickBot="1">
      <c r="A147" s="29"/>
      <c r="B147" s="16"/>
      <c r="C147" s="66"/>
      <c r="D147" s="67"/>
      <c r="E147" s="326"/>
      <c r="F147" s="262">
        <f t="shared" si="34"/>
        <v>0</v>
      </c>
      <c r="G147" s="262">
        <f t="shared" si="36"/>
        <v>0</v>
      </c>
      <c r="H147" s="340">
        <f t="shared" si="37"/>
        <v>0</v>
      </c>
      <c r="I147" s="262">
        <f t="shared" si="38"/>
        <v>0</v>
      </c>
      <c r="J147" s="340">
        <f t="shared" si="39"/>
        <v>0</v>
      </c>
      <c r="K147" s="262">
        <f t="shared" si="40"/>
        <v>0</v>
      </c>
      <c r="L147" s="262">
        <f t="shared" si="35"/>
        <v>0</v>
      </c>
    </row>
    <row r="148" spans="1:12" ht="16.5" customHeight="1" hidden="1" thickBot="1">
      <c r="A148" s="29"/>
      <c r="B148" s="16"/>
      <c r="C148" s="66"/>
      <c r="D148" s="67"/>
      <c r="E148" s="307"/>
      <c r="F148" s="262">
        <f t="shared" si="34"/>
        <v>0</v>
      </c>
      <c r="G148" s="262">
        <f t="shared" si="36"/>
        <v>0</v>
      </c>
      <c r="H148" s="340">
        <f t="shared" si="37"/>
        <v>0</v>
      </c>
      <c r="I148" s="262">
        <f t="shared" si="38"/>
        <v>0</v>
      </c>
      <c r="J148" s="340">
        <f t="shared" si="39"/>
        <v>0</v>
      </c>
      <c r="K148" s="262">
        <f t="shared" si="40"/>
        <v>0</v>
      </c>
      <c r="L148" s="262">
        <f t="shared" si="35"/>
        <v>0</v>
      </c>
    </row>
    <row r="149" spans="1:12" ht="16.5" customHeight="1" hidden="1" thickBot="1">
      <c r="A149" s="29"/>
      <c r="B149" s="16"/>
      <c r="C149" s="66"/>
      <c r="D149" s="67"/>
      <c r="E149" s="307"/>
      <c r="F149" s="262">
        <f t="shared" si="34"/>
        <v>0</v>
      </c>
      <c r="G149" s="262">
        <f t="shared" si="36"/>
        <v>0</v>
      </c>
      <c r="H149" s="340">
        <f t="shared" si="37"/>
        <v>0</v>
      </c>
      <c r="I149" s="262">
        <f t="shared" si="38"/>
        <v>0</v>
      </c>
      <c r="J149" s="340">
        <f t="shared" si="39"/>
        <v>0</v>
      </c>
      <c r="K149" s="262">
        <f t="shared" si="40"/>
        <v>0</v>
      </c>
      <c r="L149" s="262">
        <f t="shared" si="35"/>
        <v>0</v>
      </c>
    </row>
    <row r="150" spans="1:12" ht="17.25" customHeight="1" thickBot="1">
      <c r="A150" s="29">
        <v>2422</v>
      </c>
      <c r="B150" s="16" t="s">
        <v>1</v>
      </c>
      <c r="C150" s="66">
        <v>2</v>
      </c>
      <c r="D150" s="67">
        <v>2</v>
      </c>
      <c r="E150" s="307" t="s">
        <v>202</v>
      </c>
      <c r="F150" s="262">
        <f t="shared" si="34"/>
        <v>0</v>
      </c>
      <c r="G150" s="262">
        <f t="shared" si="36"/>
        <v>0</v>
      </c>
      <c r="H150" s="340">
        <f t="shared" si="37"/>
        <v>0</v>
      </c>
      <c r="I150" s="262">
        <f t="shared" si="38"/>
        <v>0</v>
      </c>
      <c r="J150" s="340">
        <f t="shared" si="39"/>
        <v>0</v>
      </c>
      <c r="K150" s="262">
        <f t="shared" si="40"/>
        <v>0</v>
      </c>
      <c r="L150" s="262">
        <f t="shared" si="35"/>
        <v>0</v>
      </c>
    </row>
    <row r="151" spans="1:12" ht="21" customHeight="1" thickBot="1">
      <c r="A151" s="29">
        <v>2423</v>
      </c>
      <c r="B151" s="16" t="s">
        <v>1</v>
      </c>
      <c r="C151" s="66">
        <v>2</v>
      </c>
      <c r="D151" s="67">
        <v>3</v>
      </c>
      <c r="E151" s="307" t="s">
        <v>203</v>
      </c>
      <c r="F151" s="262">
        <f t="shared" si="34"/>
        <v>0</v>
      </c>
      <c r="G151" s="262">
        <f t="shared" si="36"/>
        <v>0</v>
      </c>
      <c r="H151" s="340">
        <f t="shared" si="37"/>
        <v>0</v>
      </c>
      <c r="I151" s="262">
        <f t="shared" si="38"/>
        <v>0</v>
      </c>
      <c r="J151" s="340">
        <f t="shared" si="39"/>
        <v>0</v>
      </c>
      <c r="K151" s="262">
        <f t="shared" si="40"/>
        <v>0</v>
      </c>
      <c r="L151" s="262">
        <f t="shared" si="35"/>
        <v>0</v>
      </c>
    </row>
    <row r="152" spans="1:12" ht="15.75" thickBot="1">
      <c r="A152" s="29">
        <v>2424</v>
      </c>
      <c r="B152" s="16" t="s">
        <v>1</v>
      </c>
      <c r="C152" s="66">
        <v>2</v>
      </c>
      <c r="D152" s="67">
        <v>4</v>
      </c>
      <c r="E152" s="307" t="s">
        <v>2</v>
      </c>
      <c r="F152" s="262">
        <f t="shared" si="34"/>
        <v>0</v>
      </c>
      <c r="G152" s="322">
        <f aca="true" t="shared" si="41" ref="G152:L152">G153+G154+G155+G156</f>
        <v>0</v>
      </c>
      <c r="H152" s="322">
        <f t="shared" si="41"/>
        <v>0</v>
      </c>
      <c r="I152" s="322">
        <f t="shared" si="41"/>
        <v>0</v>
      </c>
      <c r="J152" s="322">
        <f t="shared" si="41"/>
        <v>0</v>
      </c>
      <c r="K152" s="322">
        <f t="shared" si="41"/>
        <v>0</v>
      </c>
      <c r="L152" s="322">
        <f t="shared" si="41"/>
        <v>0</v>
      </c>
    </row>
    <row r="153" spans="1:12" ht="15.75" hidden="1" thickBot="1">
      <c r="A153" s="29"/>
      <c r="B153" s="16"/>
      <c r="C153" s="66"/>
      <c r="D153" s="67"/>
      <c r="E153" s="342">
        <v>5112</v>
      </c>
      <c r="F153" s="262">
        <f t="shared" si="34"/>
        <v>0</v>
      </c>
      <c r="G153" s="259">
        <v>0</v>
      </c>
      <c r="H153" s="259">
        <v>0</v>
      </c>
      <c r="I153" s="259">
        <v>0</v>
      </c>
      <c r="J153" s="259">
        <v>0</v>
      </c>
      <c r="K153" s="259">
        <v>0</v>
      </c>
      <c r="L153" s="259">
        <v>0</v>
      </c>
    </row>
    <row r="154" spans="1:12" ht="15.75" hidden="1" thickBot="1">
      <c r="A154" s="29"/>
      <c r="B154" s="16"/>
      <c r="C154" s="66"/>
      <c r="D154" s="67"/>
      <c r="E154" s="342"/>
      <c r="F154" s="262">
        <f t="shared" si="34"/>
        <v>0</v>
      </c>
      <c r="G154" s="259">
        <v>0</v>
      </c>
      <c r="H154" s="259">
        <v>0</v>
      </c>
      <c r="I154" s="259">
        <v>0</v>
      </c>
      <c r="J154" s="259">
        <v>0</v>
      </c>
      <c r="K154" s="259">
        <v>0</v>
      </c>
      <c r="L154" s="259">
        <v>0</v>
      </c>
    </row>
    <row r="155" spans="1:12" ht="15.75" hidden="1" thickBot="1">
      <c r="A155" s="29"/>
      <c r="B155" s="16"/>
      <c r="C155" s="66"/>
      <c r="D155" s="67"/>
      <c r="E155" s="307"/>
      <c r="F155" s="262">
        <f t="shared" si="34"/>
        <v>0</v>
      </c>
      <c r="G155" s="259">
        <v>0</v>
      </c>
      <c r="H155" s="259">
        <v>0</v>
      </c>
      <c r="I155" s="259">
        <v>0</v>
      </c>
      <c r="J155" s="259">
        <v>0</v>
      </c>
      <c r="K155" s="259">
        <v>0</v>
      </c>
      <c r="L155" s="259">
        <v>0</v>
      </c>
    </row>
    <row r="156" spans="1:12" ht="15.75" hidden="1" thickBot="1">
      <c r="A156" s="29"/>
      <c r="B156" s="16"/>
      <c r="C156" s="66"/>
      <c r="D156" s="67"/>
      <c r="E156" s="307"/>
      <c r="F156" s="262">
        <f t="shared" si="34"/>
        <v>0</v>
      </c>
      <c r="G156" s="259">
        <v>0</v>
      </c>
      <c r="H156" s="259">
        <v>0</v>
      </c>
      <c r="I156" s="259">
        <v>0</v>
      </c>
      <c r="J156" s="259">
        <v>0</v>
      </c>
      <c r="K156" s="259">
        <v>0</v>
      </c>
      <c r="L156" s="259">
        <v>0</v>
      </c>
    </row>
    <row r="157" spans="1:12" ht="14.25" customHeight="1" thickBot="1">
      <c r="A157" s="29">
        <v>2430</v>
      </c>
      <c r="B157" s="16" t="s">
        <v>1</v>
      </c>
      <c r="C157" s="66">
        <v>3</v>
      </c>
      <c r="D157" s="67">
        <v>0</v>
      </c>
      <c r="E157" s="307" t="s">
        <v>204</v>
      </c>
      <c r="F157" s="262">
        <f t="shared" si="34"/>
        <v>0</v>
      </c>
      <c r="G157" s="259">
        <f aca="true" t="shared" si="42" ref="G157:L157">SUM(G159:G160)</f>
        <v>0</v>
      </c>
      <c r="H157" s="327">
        <f t="shared" si="42"/>
        <v>0</v>
      </c>
      <c r="I157" s="259">
        <f t="shared" si="42"/>
        <v>0</v>
      </c>
      <c r="J157" s="327">
        <f t="shared" si="42"/>
        <v>0</v>
      </c>
      <c r="K157" s="259">
        <f t="shared" si="42"/>
        <v>0</v>
      </c>
      <c r="L157" s="259">
        <f t="shared" si="42"/>
        <v>0</v>
      </c>
    </row>
    <row r="158" spans="1:12" s="12" customFormat="1" ht="13.5" customHeight="1">
      <c r="A158" s="29"/>
      <c r="B158" s="15"/>
      <c r="C158" s="66"/>
      <c r="D158" s="67"/>
      <c r="E158" s="307" t="s">
        <v>584</v>
      </c>
      <c r="F158" s="259"/>
      <c r="G158" s="259"/>
      <c r="H158" s="327"/>
      <c r="I158" s="259"/>
      <c r="J158" s="327"/>
      <c r="K158" s="259"/>
      <c r="L158" s="259"/>
    </row>
    <row r="159" spans="1:12" ht="21.75" customHeight="1" thickBot="1">
      <c r="A159" s="29">
        <v>2431</v>
      </c>
      <c r="B159" s="16" t="s">
        <v>1</v>
      </c>
      <c r="C159" s="66">
        <v>3</v>
      </c>
      <c r="D159" s="67">
        <v>1</v>
      </c>
      <c r="E159" s="307" t="s">
        <v>205</v>
      </c>
      <c r="F159" s="262">
        <f aca="true" t="shared" si="43" ref="F159:F168">SUM(G159:H159)</f>
        <v>0</v>
      </c>
      <c r="G159" s="259">
        <v>0</v>
      </c>
      <c r="H159" s="259">
        <v>0</v>
      </c>
      <c r="I159" s="259">
        <v>0</v>
      </c>
      <c r="J159" s="259">
        <v>0</v>
      </c>
      <c r="K159" s="259">
        <v>0</v>
      </c>
      <c r="L159" s="259">
        <v>0</v>
      </c>
    </row>
    <row r="160" spans="1:12" ht="15" customHeight="1" thickBot="1">
      <c r="A160" s="29">
        <v>2432</v>
      </c>
      <c r="B160" s="16" t="s">
        <v>1</v>
      </c>
      <c r="C160" s="66">
        <v>3</v>
      </c>
      <c r="D160" s="67">
        <v>2</v>
      </c>
      <c r="E160" s="307" t="s">
        <v>206</v>
      </c>
      <c r="F160" s="262">
        <f>SUM(G160:H160)</f>
        <v>0</v>
      </c>
      <c r="G160" s="259">
        <f aca="true" t="shared" si="44" ref="G160:L160">G161+G162+G163+G164</f>
        <v>0</v>
      </c>
      <c r="H160" s="327">
        <f t="shared" si="44"/>
        <v>0</v>
      </c>
      <c r="I160" s="259">
        <f t="shared" si="44"/>
        <v>0</v>
      </c>
      <c r="J160" s="327">
        <f t="shared" si="44"/>
        <v>0</v>
      </c>
      <c r="K160" s="259">
        <f t="shared" si="44"/>
        <v>0</v>
      </c>
      <c r="L160" s="259">
        <f t="shared" si="44"/>
        <v>0</v>
      </c>
    </row>
    <row r="161" spans="1:12" ht="15" customHeight="1" hidden="1" thickBot="1">
      <c r="A161" s="29"/>
      <c r="B161" s="16"/>
      <c r="C161" s="66"/>
      <c r="D161" s="67"/>
      <c r="E161" s="307"/>
      <c r="F161" s="262">
        <f>SUM(G161:H161)</f>
        <v>0</v>
      </c>
      <c r="G161" s="259">
        <f aca="true" t="shared" si="45" ref="G161:L161">G162+G163+G164+G165</f>
        <v>0</v>
      </c>
      <c r="H161" s="259">
        <f t="shared" si="45"/>
        <v>0</v>
      </c>
      <c r="I161" s="259">
        <f t="shared" si="45"/>
        <v>0</v>
      </c>
      <c r="J161" s="259">
        <f t="shared" si="45"/>
        <v>0</v>
      </c>
      <c r="K161" s="259">
        <f t="shared" si="45"/>
        <v>0</v>
      </c>
      <c r="L161" s="259">
        <f t="shared" si="45"/>
        <v>0</v>
      </c>
    </row>
    <row r="162" spans="1:12" ht="15" customHeight="1" hidden="1" thickBot="1">
      <c r="A162" s="29"/>
      <c r="B162" s="16"/>
      <c r="C162" s="66"/>
      <c r="D162" s="67"/>
      <c r="E162" s="307"/>
      <c r="F162" s="262">
        <f>SUM(G162:H162)</f>
        <v>0</v>
      </c>
      <c r="G162" s="259">
        <f aca="true" t="shared" si="46" ref="G162:L162">G163+G164+G165+G166</f>
        <v>0</v>
      </c>
      <c r="H162" s="259">
        <f t="shared" si="46"/>
        <v>0</v>
      </c>
      <c r="I162" s="259">
        <f t="shared" si="46"/>
        <v>0</v>
      </c>
      <c r="J162" s="259">
        <f t="shared" si="46"/>
        <v>0</v>
      </c>
      <c r="K162" s="259">
        <f t="shared" si="46"/>
        <v>0</v>
      </c>
      <c r="L162" s="259">
        <f t="shared" si="46"/>
        <v>0</v>
      </c>
    </row>
    <row r="163" spans="1:12" ht="15" customHeight="1" hidden="1" thickBot="1">
      <c r="A163" s="29"/>
      <c r="B163" s="16"/>
      <c r="C163" s="66"/>
      <c r="D163" s="67"/>
      <c r="E163" s="307"/>
      <c r="F163" s="262">
        <f>SUM(G163:H163)</f>
        <v>0</v>
      </c>
      <c r="G163" s="259">
        <f aca="true" t="shared" si="47" ref="G163:L163">G164+G165+G166+G167</f>
        <v>0</v>
      </c>
      <c r="H163" s="259">
        <f t="shared" si="47"/>
        <v>0</v>
      </c>
      <c r="I163" s="259">
        <f t="shared" si="47"/>
        <v>0</v>
      </c>
      <c r="J163" s="259">
        <f t="shared" si="47"/>
        <v>0</v>
      </c>
      <c r="K163" s="259">
        <f t="shared" si="47"/>
        <v>0</v>
      </c>
      <c r="L163" s="259">
        <f t="shared" si="47"/>
        <v>0</v>
      </c>
    </row>
    <row r="164" spans="1:12" ht="15" customHeight="1" hidden="1" thickBot="1">
      <c r="A164" s="29"/>
      <c r="B164" s="16"/>
      <c r="C164" s="66"/>
      <c r="D164" s="67"/>
      <c r="E164" s="307"/>
      <c r="F164" s="262">
        <f>SUM(G164:H164)</f>
        <v>0</v>
      </c>
      <c r="G164" s="259">
        <f aca="true" t="shared" si="48" ref="G164:L164">G165+G166+G167+G168</f>
        <v>0</v>
      </c>
      <c r="H164" s="259">
        <f t="shared" si="48"/>
        <v>0</v>
      </c>
      <c r="I164" s="259">
        <f t="shared" si="48"/>
        <v>0</v>
      </c>
      <c r="J164" s="259">
        <f t="shared" si="48"/>
        <v>0</v>
      </c>
      <c r="K164" s="259">
        <f t="shared" si="48"/>
        <v>0</v>
      </c>
      <c r="L164" s="259">
        <f t="shared" si="48"/>
        <v>0</v>
      </c>
    </row>
    <row r="165" spans="1:12" ht="15" customHeight="1" thickBot="1">
      <c r="A165" s="29">
        <v>2433</v>
      </c>
      <c r="B165" s="16" t="s">
        <v>1</v>
      </c>
      <c r="C165" s="66">
        <v>3</v>
      </c>
      <c r="D165" s="67">
        <v>3</v>
      </c>
      <c r="E165" s="307" t="s">
        <v>207</v>
      </c>
      <c r="F165" s="262">
        <f t="shared" si="43"/>
        <v>0</v>
      </c>
      <c r="G165" s="259">
        <f aca="true" t="shared" si="49" ref="G165:L165">G166+G167+G168+G169</f>
        <v>0</v>
      </c>
      <c r="H165" s="259">
        <f t="shared" si="49"/>
        <v>0</v>
      </c>
      <c r="I165" s="259">
        <f t="shared" si="49"/>
        <v>0</v>
      </c>
      <c r="J165" s="259">
        <f t="shared" si="49"/>
        <v>0</v>
      </c>
      <c r="K165" s="259">
        <f t="shared" si="49"/>
        <v>0</v>
      </c>
      <c r="L165" s="259">
        <f t="shared" si="49"/>
        <v>0</v>
      </c>
    </row>
    <row r="166" spans="1:12" ht="21" customHeight="1" thickBot="1">
      <c r="A166" s="29">
        <v>2434</v>
      </c>
      <c r="B166" s="16" t="s">
        <v>1</v>
      </c>
      <c r="C166" s="66">
        <v>3</v>
      </c>
      <c r="D166" s="67">
        <v>4</v>
      </c>
      <c r="E166" s="307" t="s">
        <v>208</v>
      </c>
      <c r="F166" s="262">
        <f t="shared" si="43"/>
        <v>0</v>
      </c>
      <c r="G166" s="259">
        <f aca="true" t="shared" si="50" ref="G166:L166">G167+G168+G169+G170</f>
        <v>0</v>
      </c>
      <c r="H166" s="259">
        <f t="shared" si="50"/>
        <v>0</v>
      </c>
      <c r="I166" s="259">
        <f t="shared" si="50"/>
        <v>0</v>
      </c>
      <c r="J166" s="259">
        <f t="shared" si="50"/>
        <v>0</v>
      </c>
      <c r="K166" s="259">
        <f t="shared" si="50"/>
        <v>0</v>
      </c>
      <c r="L166" s="259">
        <f t="shared" si="50"/>
        <v>0</v>
      </c>
    </row>
    <row r="167" spans="1:12" ht="15" customHeight="1" thickBot="1">
      <c r="A167" s="29">
        <v>2435</v>
      </c>
      <c r="B167" s="16" t="s">
        <v>1</v>
      </c>
      <c r="C167" s="66">
        <v>3</v>
      </c>
      <c r="D167" s="67">
        <v>5</v>
      </c>
      <c r="E167" s="307" t="s">
        <v>209</v>
      </c>
      <c r="F167" s="262">
        <f t="shared" si="43"/>
        <v>0</v>
      </c>
      <c r="G167" s="259">
        <f aca="true" t="shared" si="51" ref="G167:L167">G168+G169+G170+G171</f>
        <v>0</v>
      </c>
      <c r="H167" s="259">
        <f t="shared" si="51"/>
        <v>0</v>
      </c>
      <c r="I167" s="259">
        <f t="shared" si="51"/>
        <v>0</v>
      </c>
      <c r="J167" s="259">
        <f t="shared" si="51"/>
        <v>0</v>
      </c>
      <c r="K167" s="259">
        <f t="shared" si="51"/>
        <v>0</v>
      </c>
      <c r="L167" s="259">
        <f t="shared" si="51"/>
        <v>0</v>
      </c>
    </row>
    <row r="168" spans="1:12" ht="16.5" customHeight="1" thickBot="1">
      <c r="A168" s="29">
        <v>2436</v>
      </c>
      <c r="B168" s="16" t="s">
        <v>1</v>
      </c>
      <c r="C168" s="66">
        <v>3</v>
      </c>
      <c r="D168" s="67">
        <v>6</v>
      </c>
      <c r="E168" s="307" t="s">
        <v>210</v>
      </c>
      <c r="F168" s="262">
        <f t="shared" si="43"/>
        <v>0</v>
      </c>
      <c r="G168" s="259">
        <f>G169+G170+G171+G172</f>
        <v>0</v>
      </c>
      <c r="H168" s="327"/>
      <c r="I168" s="259"/>
      <c r="J168" s="327"/>
      <c r="K168" s="259"/>
      <c r="L168" s="259"/>
    </row>
    <row r="169" spans="1:12" ht="39" customHeight="1">
      <c r="A169" s="29">
        <v>2440</v>
      </c>
      <c r="B169" s="16" t="s">
        <v>1</v>
      </c>
      <c r="C169" s="66">
        <v>4</v>
      </c>
      <c r="D169" s="67">
        <v>0</v>
      </c>
      <c r="E169" s="307" t="s">
        <v>211</v>
      </c>
      <c r="F169" s="259">
        <f aca="true" t="shared" si="52" ref="F169:L169">SUM(F171:F173)</f>
        <v>0</v>
      </c>
      <c r="G169" s="259">
        <f t="shared" si="52"/>
        <v>0</v>
      </c>
      <c r="H169" s="327">
        <f t="shared" si="52"/>
        <v>0</v>
      </c>
      <c r="I169" s="259">
        <f t="shared" si="52"/>
        <v>0</v>
      </c>
      <c r="J169" s="327">
        <f t="shared" si="52"/>
        <v>0</v>
      </c>
      <c r="K169" s="259">
        <f t="shared" si="52"/>
        <v>0</v>
      </c>
      <c r="L169" s="259">
        <f t="shared" si="52"/>
        <v>0</v>
      </c>
    </row>
    <row r="170" spans="1:12" s="12" customFormat="1" ht="14.25" customHeight="1">
      <c r="A170" s="29"/>
      <c r="B170" s="15"/>
      <c r="C170" s="66"/>
      <c r="D170" s="67"/>
      <c r="E170" s="307" t="s">
        <v>584</v>
      </c>
      <c r="F170" s="259"/>
      <c r="G170" s="259"/>
      <c r="H170" s="327"/>
      <c r="I170" s="259"/>
      <c r="J170" s="327"/>
      <c r="K170" s="259"/>
      <c r="L170" s="259"/>
    </row>
    <row r="171" spans="1:12" ht="34.5" customHeight="1" thickBot="1">
      <c r="A171" s="29">
        <v>2441</v>
      </c>
      <c r="B171" s="16" t="s">
        <v>1</v>
      </c>
      <c r="C171" s="66">
        <v>4</v>
      </c>
      <c r="D171" s="67">
        <v>1</v>
      </c>
      <c r="E171" s="307" t="s">
        <v>212</v>
      </c>
      <c r="F171" s="262">
        <f>SUM(G171:H171)</f>
        <v>0</v>
      </c>
      <c r="G171" s="259">
        <v>0</v>
      </c>
      <c r="H171" s="259">
        <v>0</v>
      </c>
      <c r="I171" s="259">
        <v>0</v>
      </c>
      <c r="J171" s="259">
        <v>0</v>
      </c>
      <c r="K171" s="259">
        <v>0</v>
      </c>
      <c r="L171" s="259">
        <v>0</v>
      </c>
    </row>
    <row r="172" spans="1:12" ht="20.25" customHeight="1" thickBot="1">
      <c r="A172" s="29">
        <v>2442</v>
      </c>
      <c r="B172" s="16" t="s">
        <v>1</v>
      </c>
      <c r="C172" s="66">
        <v>4</v>
      </c>
      <c r="D172" s="67">
        <v>2</v>
      </c>
      <c r="E172" s="307" t="s">
        <v>213</v>
      </c>
      <c r="F172" s="262">
        <f>SUM(G172:H172)</f>
        <v>0</v>
      </c>
      <c r="G172" s="259">
        <v>0</v>
      </c>
      <c r="H172" s="259">
        <v>0</v>
      </c>
      <c r="I172" s="259">
        <v>0</v>
      </c>
      <c r="J172" s="259">
        <v>0</v>
      </c>
      <c r="K172" s="259">
        <v>0</v>
      </c>
      <c r="L172" s="259">
        <v>0</v>
      </c>
    </row>
    <row r="173" spans="1:12" ht="15" customHeight="1" thickBot="1">
      <c r="A173" s="29">
        <v>2443</v>
      </c>
      <c r="B173" s="16" t="s">
        <v>1</v>
      </c>
      <c r="C173" s="66">
        <v>4</v>
      </c>
      <c r="D173" s="67">
        <v>3</v>
      </c>
      <c r="E173" s="307" t="s">
        <v>214</v>
      </c>
      <c r="F173" s="262">
        <f>SUM(G173:H173)</f>
        <v>0</v>
      </c>
      <c r="G173" s="259">
        <v>0</v>
      </c>
      <c r="H173" s="259">
        <v>0</v>
      </c>
      <c r="I173" s="259">
        <v>0</v>
      </c>
      <c r="J173" s="259">
        <v>0</v>
      </c>
      <c r="K173" s="259">
        <v>0</v>
      </c>
      <c r="L173" s="259">
        <v>0</v>
      </c>
    </row>
    <row r="174" spans="1:12" ht="16.5" customHeight="1">
      <c r="A174" s="29">
        <v>2450</v>
      </c>
      <c r="B174" s="16" t="s">
        <v>1</v>
      </c>
      <c r="C174" s="66">
        <v>5</v>
      </c>
      <c r="D174" s="67">
        <v>0</v>
      </c>
      <c r="E174" s="307" t="s">
        <v>215</v>
      </c>
      <c r="F174" s="259">
        <f>SUM(F176)</f>
        <v>14700</v>
      </c>
      <c r="G174" s="259">
        <f>SUM(G176+G183+G184+G185+G186)</f>
        <v>0</v>
      </c>
      <c r="H174" s="327">
        <f>SUM(H176)</f>
        <v>14700</v>
      </c>
      <c r="I174" s="117">
        <f>SUM(I176)</f>
        <v>14700</v>
      </c>
      <c r="J174" s="117">
        <f>SUM(J176)</f>
        <v>14700</v>
      </c>
      <c r="K174" s="327">
        <f>SUM(K176)</f>
        <v>14700</v>
      </c>
      <c r="L174" s="117">
        <f>SUM(L176)</f>
        <v>14700</v>
      </c>
    </row>
    <row r="175" spans="1:12" s="12" customFormat="1" ht="15" customHeight="1">
      <c r="A175" s="29"/>
      <c r="B175" s="15"/>
      <c r="C175" s="66"/>
      <c r="D175" s="67"/>
      <c r="E175" s="307" t="s">
        <v>584</v>
      </c>
      <c r="F175" s="259"/>
      <c r="G175" s="259"/>
      <c r="H175" s="327"/>
      <c r="I175" s="259"/>
      <c r="J175" s="327"/>
      <c r="K175" s="259"/>
      <c r="L175" s="259"/>
    </row>
    <row r="176" spans="1:12" ht="14.25" customHeight="1" thickBot="1">
      <c r="A176" s="29">
        <v>2451</v>
      </c>
      <c r="B176" s="16" t="s">
        <v>1</v>
      </c>
      <c r="C176" s="66">
        <v>5</v>
      </c>
      <c r="D176" s="67">
        <v>1</v>
      </c>
      <c r="E176" s="307" t="s">
        <v>216</v>
      </c>
      <c r="F176" s="262">
        <f aca="true" t="shared" si="53" ref="F176:F186">SUM(G176:H176)</f>
        <v>14700</v>
      </c>
      <c r="G176" s="262">
        <f aca="true" t="shared" si="54" ref="G176:L176">G177+G178+G179+G180+G181+G182</f>
        <v>0</v>
      </c>
      <c r="H176" s="262">
        <f t="shared" si="54"/>
        <v>14700</v>
      </c>
      <c r="I176" s="262">
        <f t="shared" si="54"/>
        <v>14700</v>
      </c>
      <c r="J176" s="262">
        <f t="shared" si="54"/>
        <v>14700</v>
      </c>
      <c r="K176" s="262">
        <f t="shared" si="54"/>
        <v>14700</v>
      </c>
      <c r="L176" s="262">
        <f t="shared" si="54"/>
        <v>14700</v>
      </c>
    </row>
    <row r="177" spans="1:12" ht="14.25" customHeight="1" hidden="1" thickBot="1">
      <c r="A177" s="29"/>
      <c r="B177" s="16"/>
      <c r="C177" s="66"/>
      <c r="D177" s="67"/>
      <c r="E177" s="342">
        <v>4239</v>
      </c>
      <c r="F177" s="262">
        <f t="shared" si="53"/>
        <v>0</v>
      </c>
      <c r="G177" s="262">
        <v>0</v>
      </c>
      <c r="H177" s="262">
        <v>0</v>
      </c>
      <c r="I177" s="262">
        <v>0</v>
      </c>
      <c r="J177" s="262">
        <v>0</v>
      </c>
      <c r="K177" s="262">
        <v>0</v>
      </c>
      <c r="L177" s="262">
        <v>0</v>
      </c>
    </row>
    <row r="178" spans="1:12" ht="14.25" customHeight="1" hidden="1" thickBot="1">
      <c r="A178" s="29"/>
      <c r="B178" s="16"/>
      <c r="C178" s="66"/>
      <c r="D178" s="67"/>
      <c r="E178" s="342">
        <v>4251</v>
      </c>
      <c r="F178" s="262">
        <f t="shared" si="53"/>
        <v>0</v>
      </c>
      <c r="G178" s="262">
        <v>0</v>
      </c>
      <c r="H178" s="262">
        <v>0</v>
      </c>
      <c r="I178" s="262">
        <v>0</v>
      </c>
      <c r="J178" s="262">
        <v>0</v>
      </c>
      <c r="K178" s="262">
        <v>0</v>
      </c>
      <c r="L178" s="262">
        <v>0</v>
      </c>
    </row>
    <row r="179" spans="1:12" ht="14.25" customHeight="1" hidden="1" thickBot="1">
      <c r="A179" s="29"/>
      <c r="B179" s="16"/>
      <c r="C179" s="66"/>
      <c r="D179" s="67"/>
      <c r="E179" s="342">
        <v>4269</v>
      </c>
      <c r="F179" s="262">
        <f t="shared" si="53"/>
        <v>0</v>
      </c>
      <c r="G179" s="262">
        <v>0</v>
      </c>
      <c r="H179" s="262">
        <v>0</v>
      </c>
      <c r="I179" s="262">
        <v>0</v>
      </c>
      <c r="J179" s="262">
        <v>0</v>
      </c>
      <c r="K179" s="262">
        <v>0</v>
      </c>
      <c r="L179" s="262">
        <v>0</v>
      </c>
    </row>
    <row r="180" spans="1:12" ht="14.25" customHeight="1" hidden="1" thickBot="1">
      <c r="A180" s="29"/>
      <c r="B180" s="16"/>
      <c r="C180" s="66"/>
      <c r="D180" s="67"/>
      <c r="E180" s="342">
        <v>5112</v>
      </c>
      <c r="F180" s="262">
        <f t="shared" si="53"/>
        <v>0</v>
      </c>
      <c r="G180" s="262">
        <v>0</v>
      </c>
      <c r="H180" s="262">
        <v>0</v>
      </c>
      <c r="I180" s="262">
        <v>0</v>
      </c>
      <c r="J180" s="262">
        <v>0</v>
      </c>
      <c r="K180" s="262">
        <v>0</v>
      </c>
      <c r="L180" s="262">
        <v>0</v>
      </c>
    </row>
    <row r="181" spans="1:12" ht="14.25" customHeight="1" thickBot="1">
      <c r="A181" s="29"/>
      <c r="B181" s="16"/>
      <c r="C181" s="66"/>
      <c r="D181" s="67"/>
      <c r="E181" s="342">
        <v>5113</v>
      </c>
      <c r="F181" s="262">
        <f t="shared" si="53"/>
        <v>14000</v>
      </c>
      <c r="G181" s="262">
        <v>0</v>
      </c>
      <c r="H181" s="262">
        <v>14000</v>
      </c>
      <c r="I181" s="262">
        <v>14000</v>
      </c>
      <c r="J181" s="262">
        <v>14000</v>
      </c>
      <c r="K181" s="262">
        <v>14000</v>
      </c>
      <c r="L181" s="262">
        <v>14000</v>
      </c>
    </row>
    <row r="182" spans="1:12" ht="14.25" customHeight="1" thickBot="1">
      <c r="A182" s="29"/>
      <c r="B182" s="16"/>
      <c r="C182" s="66"/>
      <c r="D182" s="67"/>
      <c r="E182" s="342">
        <v>5134</v>
      </c>
      <c r="F182" s="262">
        <f t="shared" si="53"/>
        <v>700</v>
      </c>
      <c r="G182" s="262">
        <v>0</v>
      </c>
      <c r="H182" s="262">
        <v>700</v>
      </c>
      <c r="I182" s="262">
        <v>700</v>
      </c>
      <c r="J182" s="262">
        <v>700</v>
      </c>
      <c r="K182" s="262">
        <v>700</v>
      </c>
      <c r="L182" s="262">
        <v>700</v>
      </c>
    </row>
    <row r="183" spans="1:12" ht="18" customHeight="1" thickBot="1">
      <c r="A183" s="29">
        <v>2452</v>
      </c>
      <c r="B183" s="16" t="s">
        <v>1</v>
      </c>
      <c r="C183" s="66">
        <v>5</v>
      </c>
      <c r="D183" s="67">
        <v>2</v>
      </c>
      <c r="E183" s="307" t="s">
        <v>217</v>
      </c>
      <c r="F183" s="262">
        <f t="shared" si="53"/>
        <v>0</v>
      </c>
      <c r="G183" s="262">
        <v>0</v>
      </c>
      <c r="H183" s="262">
        <v>0</v>
      </c>
      <c r="I183" s="262">
        <v>0</v>
      </c>
      <c r="J183" s="262">
        <v>0</v>
      </c>
      <c r="K183" s="262">
        <v>0</v>
      </c>
      <c r="L183" s="262">
        <v>0</v>
      </c>
    </row>
    <row r="184" spans="1:12" ht="15" customHeight="1" thickBot="1">
      <c r="A184" s="29">
        <v>2453</v>
      </c>
      <c r="B184" s="16" t="s">
        <v>1</v>
      </c>
      <c r="C184" s="66">
        <v>5</v>
      </c>
      <c r="D184" s="67">
        <v>3</v>
      </c>
      <c r="E184" s="307" t="s">
        <v>218</v>
      </c>
      <c r="F184" s="262">
        <f t="shared" si="53"/>
        <v>0</v>
      </c>
      <c r="G184" s="262">
        <v>0</v>
      </c>
      <c r="H184" s="262">
        <v>0</v>
      </c>
      <c r="I184" s="262">
        <v>0</v>
      </c>
      <c r="J184" s="262">
        <v>0</v>
      </c>
      <c r="K184" s="262">
        <v>0</v>
      </c>
      <c r="L184" s="262">
        <v>0</v>
      </c>
    </row>
    <row r="185" spans="1:12" ht="15" customHeight="1" thickBot="1">
      <c r="A185" s="29">
        <v>2454</v>
      </c>
      <c r="B185" s="16" t="s">
        <v>1</v>
      </c>
      <c r="C185" s="66">
        <v>5</v>
      </c>
      <c r="D185" s="67">
        <v>4</v>
      </c>
      <c r="E185" s="307" t="s">
        <v>219</v>
      </c>
      <c r="F185" s="262">
        <f t="shared" si="53"/>
        <v>0</v>
      </c>
      <c r="G185" s="262">
        <v>0</v>
      </c>
      <c r="H185" s="262">
        <v>0</v>
      </c>
      <c r="I185" s="262">
        <v>0</v>
      </c>
      <c r="J185" s="262">
        <v>0</v>
      </c>
      <c r="K185" s="262">
        <v>0</v>
      </c>
      <c r="L185" s="262">
        <v>0</v>
      </c>
    </row>
    <row r="186" spans="1:12" ht="23.25" customHeight="1" thickBot="1">
      <c r="A186" s="29">
        <v>2455</v>
      </c>
      <c r="B186" s="16" t="s">
        <v>1</v>
      </c>
      <c r="C186" s="66">
        <v>5</v>
      </c>
      <c r="D186" s="67">
        <v>5</v>
      </c>
      <c r="E186" s="307" t="s">
        <v>220</v>
      </c>
      <c r="F186" s="262">
        <f t="shared" si="53"/>
        <v>0</v>
      </c>
      <c r="G186" s="262">
        <v>0</v>
      </c>
      <c r="H186" s="262">
        <v>0</v>
      </c>
      <c r="I186" s="262">
        <v>0</v>
      </c>
      <c r="J186" s="262">
        <v>0</v>
      </c>
      <c r="K186" s="262">
        <v>0</v>
      </c>
      <c r="L186" s="262">
        <v>0</v>
      </c>
    </row>
    <row r="187" spans="1:12" ht="18" customHeight="1">
      <c r="A187" s="29">
        <v>2460</v>
      </c>
      <c r="B187" s="16" t="s">
        <v>1</v>
      </c>
      <c r="C187" s="66">
        <v>6</v>
      </c>
      <c r="D187" s="67">
        <v>0</v>
      </c>
      <c r="E187" s="307" t="s">
        <v>221</v>
      </c>
      <c r="F187" s="259">
        <f aca="true" t="shared" si="55" ref="F187:L187">SUM(F189)</f>
        <v>0</v>
      </c>
      <c r="G187" s="259">
        <f t="shared" si="55"/>
        <v>0</v>
      </c>
      <c r="H187" s="327">
        <f t="shared" si="55"/>
        <v>0</v>
      </c>
      <c r="I187" s="259">
        <f t="shared" si="55"/>
        <v>0</v>
      </c>
      <c r="J187" s="327">
        <f t="shared" si="55"/>
        <v>0</v>
      </c>
      <c r="K187" s="259">
        <f t="shared" si="55"/>
        <v>0</v>
      </c>
      <c r="L187" s="259">
        <f t="shared" si="55"/>
        <v>0</v>
      </c>
    </row>
    <row r="188" spans="1:12" s="12" customFormat="1" ht="15" customHeight="1">
      <c r="A188" s="29"/>
      <c r="B188" s="15"/>
      <c r="C188" s="66"/>
      <c r="D188" s="67"/>
      <c r="E188" s="307" t="s">
        <v>584</v>
      </c>
      <c r="F188" s="259"/>
      <c r="G188" s="259"/>
      <c r="H188" s="327"/>
      <c r="I188" s="259"/>
      <c r="J188" s="327"/>
      <c r="K188" s="259"/>
      <c r="L188" s="259"/>
    </row>
    <row r="189" spans="1:12" ht="18.75" customHeight="1" thickBot="1">
      <c r="A189" s="29">
        <v>2461</v>
      </c>
      <c r="B189" s="16" t="s">
        <v>1</v>
      </c>
      <c r="C189" s="66">
        <v>6</v>
      </c>
      <c r="D189" s="67">
        <v>1</v>
      </c>
      <c r="E189" s="307" t="s">
        <v>222</v>
      </c>
      <c r="F189" s="262">
        <f>SUM(G189:H189)</f>
        <v>0</v>
      </c>
      <c r="G189" s="262">
        <v>0</v>
      </c>
      <c r="H189" s="340">
        <v>0</v>
      </c>
      <c r="I189" s="262">
        <v>0</v>
      </c>
      <c r="J189" s="340">
        <v>0</v>
      </c>
      <c r="K189" s="262">
        <v>0</v>
      </c>
      <c r="L189" s="262">
        <v>0</v>
      </c>
    </row>
    <row r="190" spans="1:12" ht="14.25" customHeight="1">
      <c r="A190" s="29">
        <v>2470</v>
      </c>
      <c r="B190" s="16" t="s">
        <v>1</v>
      </c>
      <c r="C190" s="66">
        <v>7</v>
      </c>
      <c r="D190" s="67">
        <v>0</v>
      </c>
      <c r="E190" s="307" t="s">
        <v>223</v>
      </c>
      <c r="F190" s="259">
        <f aca="true" t="shared" si="56" ref="F190:L190">SUM(F192:F195)</f>
        <v>0</v>
      </c>
      <c r="G190" s="259">
        <f t="shared" si="56"/>
        <v>0</v>
      </c>
      <c r="H190" s="327">
        <f t="shared" si="56"/>
        <v>0</v>
      </c>
      <c r="I190" s="259">
        <f t="shared" si="56"/>
        <v>0</v>
      </c>
      <c r="J190" s="327">
        <f t="shared" si="56"/>
        <v>0</v>
      </c>
      <c r="K190" s="259">
        <f t="shared" si="56"/>
        <v>0</v>
      </c>
      <c r="L190" s="259">
        <f t="shared" si="56"/>
        <v>0</v>
      </c>
    </row>
    <row r="191" spans="1:12" s="12" customFormat="1" ht="14.25" customHeight="1">
      <c r="A191" s="29"/>
      <c r="B191" s="15"/>
      <c r="C191" s="66"/>
      <c r="D191" s="67"/>
      <c r="E191" s="307" t="s">
        <v>584</v>
      </c>
      <c r="F191" s="259"/>
      <c r="G191" s="259"/>
      <c r="H191" s="327"/>
      <c r="I191" s="259"/>
      <c r="J191" s="327"/>
      <c r="K191" s="259"/>
      <c r="L191" s="259"/>
    </row>
    <row r="192" spans="1:12" ht="41.25" customHeight="1" thickBot="1">
      <c r="A192" s="29">
        <v>2471</v>
      </c>
      <c r="B192" s="16" t="s">
        <v>1</v>
      </c>
      <c r="C192" s="66">
        <v>7</v>
      </c>
      <c r="D192" s="67">
        <v>1</v>
      </c>
      <c r="E192" s="307" t="s">
        <v>224</v>
      </c>
      <c r="F192" s="262">
        <f>SUM(G192:H192)</f>
        <v>0</v>
      </c>
      <c r="G192" s="262">
        <v>0</v>
      </c>
      <c r="H192" s="262">
        <v>0</v>
      </c>
      <c r="I192" s="262">
        <v>0</v>
      </c>
      <c r="J192" s="262">
        <v>0</v>
      </c>
      <c r="K192" s="262">
        <v>0</v>
      </c>
      <c r="L192" s="262">
        <v>0</v>
      </c>
    </row>
    <row r="193" spans="1:12" ht="21.75" customHeight="1" thickBot="1">
      <c r="A193" s="29">
        <v>2472</v>
      </c>
      <c r="B193" s="16" t="s">
        <v>1</v>
      </c>
      <c r="C193" s="66">
        <v>7</v>
      </c>
      <c r="D193" s="67">
        <v>2</v>
      </c>
      <c r="E193" s="307" t="s">
        <v>225</v>
      </c>
      <c r="F193" s="262">
        <f>SUM(G193:H193)</f>
        <v>0</v>
      </c>
      <c r="G193" s="262">
        <v>0</v>
      </c>
      <c r="H193" s="262">
        <v>0</v>
      </c>
      <c r="I193" s="262">
        <v>0</v>
      </c>
      <c r="J193" s="262">
        <v>0</v>
      </c>
      <c r="K193" s="262">
        <v>0</v>
      </c>
      <c r="L193" s="262">
        <v>0</v>
      </c>
    </row>
    <row r="194" spans="1:12" ht="21" customHeight="1" thickBot="1">
      <c r="A194" s="29">
        <v>2473</v>
      </c>
      <c r="B194" s="16" t="s">
        <v>1</v>
      </c>
      <c r="C194" s="66">
        <v>7</v>
      </c>
      <c r="D194" s="67">
        <v>3</v>
      </c>
      <c r="E194" s="307" t="s">
        <v>226</v>
      </c>
      <c r="F194" s="262">
        <f>SUM(G194:H194)</f>
        <v>0</v>
      </c>
      <c r="G194" s="262">
        <v>0</v>
      </c>
      <c r="H194" s="262">
        <v>0</v>
      </c>
      <c r="I194" s="262">
        <v>0</v>
      </c>
      <c r="J194" s="262">
        <v>0</v>
      </c>
      <c r="K194" s="262">
        <v>0</v>
      </c>
      <c r="L194" s="262">
        <v>0</v>
      </c>
    </row>
    <row r="195" spans="1:12" ht="22.5" customHeight="1" thickBot="1">
      <c r="A195" s="29">
        <v>2474</v>
      </c>
      <c r="B195" s="16" t="s">
        <v>1</v>
      </c>
      <c r="C195" s="66">
        <v>7</v>
      </c>
      <c r="D195" s="67">
        <v>4</v>
      </c>
      <c r="E195" s="307" t="s">
        <v>227</v>
      </c>
      <c r="F195" s="262">
        <f>SUM(G195:H195)</f>
        <v>0</v>
      </c>
      <c r="G195" s="262">
        <v>0</v>
      </c>
      <c r="H195" s="262">
        <v>0</v>
      </c>
      <c r="I195" s="262">
        <v>0</v>
      </c>
      <c r="J195" s="262">
        <v>0</v>
      </c>
      <c r="K195" s="262">
        <v>0</v>
      </c>
      <c r="L195" s="262">
        <v>0</v>
      </c>
    </row>
    <row r="196" spans="1:12" ht="39.75" customHeight="1">
      <c r="A196" s="29">
        <v>2480</v>
      </c>
      <c r="B196" s="16" t="s">
        <v>1</v>
      </c>
      <c r="C196" s="66">
        <v>8</v>
      </c>
      <c r="D196" s="67">
        <v>0</v>
      </c>
      <c r="E196" s="307" t="s">
        <v>228</v>
      </c>
      <c r="F196" s="259">
        <f aca="true" t="shared" si="57" ref="F196:L196">SUM(F198:F204)</f>
        <v>0</v>
      </c>
      <c r="G196" s="259">
        <f t="shared" si="57"/>
        <v>0</v>
      </c>
      <c r="H196" s="327">
        <f t="shared" si="57"/>
        <v>0</v>
      </c>
      <c r="I196" s="259">
        <f t="shared" si="57"/>
        <v>0</v>
      </c>
      <c r="J196" s="327">
        <f t="shared" si="57"/>
        <v>0</v>
      </c>
      <c r="K196" s="259">
        <f t="shared" si="57"/>
        <v>0</v>
      </c>
      <c r="L196" s="259">
        <f t="shared" si="57"/>
        <v>0</v>
      </c>
    </row>
    <row r="197" spans="1:12" s="12" customFormat="1" ht="16.5" customHeight="1">
      <c r="A197" s="29"/>
      <c r="B197" s="15"/>
      <c r="C197" s="66"/>
      <c r="D197" s="67"/>
      <c r="E197" s="307" t="s">
        <v>584</v>
      </c>
      <c r="F197" s="259"/>
      <c r="G197" s="259"/>
      <c r="H197" s="327"/>
      <c r="I197" s="259"/>
      <c r="J197" s="327"/>
      <c r="K197" s="259"/>
      <c r="L197" s="259"/>
    </row>
    <row r="198" spans="1:12" ht="48.75" customHeight="1" thickBot="1">
      <c r="A198" s="29">
        <v>2481</v>
      </c>
      <c r="B198" s="16" t="s">
        <v>1</v>
      </c>
      <c r="C198" s="66">
        <v>8</v>
      </c>
      <c r="D198" s="67">
        <v>1</v>
      </c>
      <c r="E198" s="307" t="s">
        <v>229</v>
      </c>
      <c r="F198" s="262">
        <f aca="true" t="shared" si="58" ref="F198:F204">SUM(G198:H198)</f>
        <v>0</v>
      </c>
      <c r="G198" s="262">
        <v>0</v>
      </c>
      <c r="H198" s="262">
        <v>0</v>
      </c>
      <c r="I198" s="262">
        <v>0</v>
      </c>
      <c r="J198" s="262">
        <v>0</v>
      </c>
      <c r="K198" s="262">
        <v>0</v>
      </c>
      <c r="L198" s="262">
        <v>0</v>
      </c>
    </row>
    <row r="199" spans="1:12" ht="51.75" customHeight="1" thickBot="1">
      <c r="A199" s="29">
        <v>2482</v>
      </c>
      <c r="B199" s="16" t="s">
        <v>1</v>
      </c>
      <c r="C199" s="66">
        <v>8</v>
      </c>
      <c r="D199" s="67">
        <v>2</v>
      </c>
      <c r="E199" s="307" t="s">
        <v>230</v>
      </c>
      <c r="F199" s="262">
        <f t="shared" si="58"/>
        <v>0</v>
      </c>
      <c r="G199" s="262">
        <v>0</v>
      </c>
      <c r="H199" s="262">
        <v>0</v>
      </c>
      <c r="I199" s="262">
        <v>0</v>
      </c>
      <c r="J199" s="262">
        <v>0</v>
      </c>
      <c r="K199" s="262">
        <v>0</v>
      </c>
      <c r="L199" s="262">
        <v>0</v>
      </c>
    </row>
    <row r="200" spans="1:12" ht="40.5" customHeight="1" thickBot="1">
      <c r="A200" s="29">
        <v>2483</v>
      </c>
      <c r="B200" s="16" t="s">
        <v>1</v>
      </c>
      <c r="C200" s="66">
        <v>8</v>
      </c>
      <c r="D200" s="67">
        <v>3</v>
      </c>
      <c r="E200" s="307" t="s">
        <v>231</v>
      </c>
      <c r="F200" s="262">
        <f t="shared" si="58"/>
        <v>0</v>
      </c>
      <c r="G200" s="262">
        <v>0</v>
      </c>
      <c r="H200" s="262">
        <v>0</v>
      </c>
      <c r="I200" s="262">
        <v>0</v>
      </c>
      <c r="J200" s="262">
        <v>0</v>
      </c>
      <c r="K200" s="262">
        <v>0</v>
      </c>
      <c r="L200" s="262">
        <v>0</v>
      </c>
    </row>
    <row r="201" spans="1:12" ht="52.5" customHeight="1" thickBot="1">
      <c r="A201" s="29">
        <v>2484</v>
      </c>
      <c r="B201" s="16" t="s">
        <v>1</v>
      </c>
      <c r="C201" s="66">
        <v>8</v>
      </c>
      <c r="D201" s="67">
        <v>4</v>
      </c>
      <c r="E201" s="307" t="s">
        <v>263</v>
      </c>
      <c r="F201" s="262">
        <f t="shared" si="58"/>
        <v>0</v>
      </c>
      <c r="G201" s="262">
        <v>0</v>
      </c>
      <c r="H201" s="262">
        <v>0</v>
      </c>
      <c r="I201" s="262">
        <v>0</v>
      </c>
      <c r="J201" s="262">
        <v>0</v>
      </c>
      <c r="K201" s="262">
        <v>0</v>
      </c>
      <c r="L201" s="262">
        <v>0</v>
      </c>
    </row>
    <row r="202" spans="1:12" ht="33.75" customHeight="1" thickBot="1">
      <c r="A202" s="29">
        <v>2485</v>
      </c>
      <c r="B202" s="16" t="s">
        <v>1</v>
      </c>
      <c r="C202" s="66">
        <v>8</v>
      </c>
      <c r="D202" s="67">
        <v>5</v>
      </c>
      <c r="E202" s="307" t="s">
        <v>264</v>
      </c>
      <c r="F202" s="262">
        <f t="shared" si="58"/>
        <v>0</v>
      </c>
      <c r="G202" s="262">
        <v>0</v>
      </c>
      <c r="H202" s="262">
        <v>0</v>
      </c>
      <c r="I202" s="262">
        <v>0</v>
      </c>
      <c r="J202" s="262">
        <v>0</v>
      </c>
      <c r="K202" s="262">
        <v>0</v>
      </c>
      <c r="L202" s="262">
        <v>0</v>
      </c>
    </row>
    <row r="203" spans="1:12" ht="27" customHeight="1" thickBot="1">
      <c r="A203" s="29">
        <v>2486</v>
      </c>
      <c r="B203" s="16" t="s">
        <v>1</v>
      </c>
      <c r="C203" s="66">
        <v>8</v>
      </c>
      <c r="D203" s="67">
        <v>6</v>
      </c>
      <c r="E203" s="307" t="s">
        <v>265</v>
      </c>
      <c r="F203" s="262">
        <f t="shared" si="58"/>
        <v>0</v>
      </c>
      <c r="G203" s="262">
        <v>0</v>
      </c>
      <c r="H203" s="262">
        <v>0</v>
      </c>
      <c r="I203" s="262">
        <v>0</v>
      </c>
      <c r="J203" s="262">
        <v>0</v>
      </c>
      <c r="K203" s="262">
        <v>0</v>
      </c>
      <c r="L203" s="262">
        <v>0</v>
      </c>
    </row>
    <row r="204" spans="1:12" ht="38.25" customHeight="1" thickBot="1">
      <c r="A204" s="29">
        <v>2487</v>
      </c>
      <c r="B204" s="16" t="s">
        <v>1</v>
      </c>
      <c r="C204" s="66">
        <v>8</v>
      </c>
      <c r="D204" s="67">
        <v>7</v>
      </c>
      <c r="E204" s="307" t="s">
        <v>266</v>
      </c>
      <c r="F204" s="262">
        <f t="shared" si="58"/>
        <v>0</v>
      </c>
      <c r="G204" s="262">
        <v>0</v>
      </c>
      <c r="H204" s="262">
        <v>0</v>
      </c>
      <c r="I204" s="262">
        <v>0</v>
      </c>
      <c r="J204" s="262">
        <v>0</v>
      </c>
      <c r="K204" s="262">
        <v>0</v>
      </c>
      <c r="L204" s="262">
        <v>0</v>
      </c>
    </row>
    <row r="205" spans="1:12" ht="27.75" customHeight="1">
      <c r="A205" s="29">
        <v>2490</v>
      </c>
      <c r="B205" s="16" t="s">
        <v>1</v>
      </c>
      <c r="C205" s="66">
        <v>9</v>
      </c>
      <c r="D205" s="67">
        <v>0</v>
      </c>
      <c r="E205" s="307" t="s">
        <v>267</v>
      </c>
      <c r="F205" s="259">
        <f aca="true" t="shared" si="59" ref="F205:L205">SUM(F207)</f>
        <v>-2000</v>
      </c>
      <c r="G205" s="259">
        <f t="shared" si="59"/>
        <v>0</v>
      </c>
      <c r="H205" s="327">
        <f t="shared" si="59"/>
        <v>-2000</v>
      </c>
      <c r="I205" s="259">
        <f t="shared" si="59"/>
        <v>-1000</v>
      </c>
      <c r="J205" s="327">
        <f t="shared" si="59"/>
        <v>-1000</v>
      </c>
      <c r="K205" s="259">
        <f t="shared" si="59"/>
        <v>-2000</v>
      </c>
      <c r="L205" s="259">
        <f t="shared" si="59"/>
        <v>-2000</v>
      </c>
    </row>
    <row r="206" spans="1:12" s="12" customFormat="1" ht="16.5" customHeight="1">
      <c r="A206" s="29"/>
      <c r="B206" s="15"/>
      <c r="C206" s="66"/>
      <c r="D206" s="67"/>
      <c r="E206" s="307" t="s">
        <v>584</v>
      </c>
      <c r="F206" s="259"/>
      <c r="G206" s="259"/>
      <c r="H206" s="327"/>
      <c r="I206" s="259"/>
      <c r="J206" s="327"/>
      <c r="K206" s="259"/>
      <c r="L206" s="259"/>
    </row>
    <row r="207" spans="1:12" ht="27.75" customHeight="1" thickBot="1">
      <c r="A207" s="29">
        <v>2491</v>
      </c>
      <c r="B207" s="16" t="s">
        <v>1</v>
      </c>
      <c r="C207" s="66">
        <v>9</v>
      </c>
      <c r="D207" s="67">
        <v>1</v>
      </c>
      <c r="E207" s="307" t="s">
        <v>267</v>
      </c>
      <c r="F207" s="262">
        <f>SUM(G207:H207)</f>
        <v>-2000</v>
      </c>
      <c r="G207" s="262">
        <v>0</v>
      </c>
      <c r="H207" s="340">
        <v>-2000</v>
      </c>
      <c r="I207" s="262">
        <v>-1000</v>
      </c>
      <c r="J207" s="340">
        <v>-1000</v>
      </c>
      <c r="K207" s="262">
        <v>-2000</v>
      </c>
      <c r="L207" s="262">
        <v>-2000</v>
      </c>
    </row>
    <row r="208" spans="1:12" s="30" customFormat="1" ht="34.5" customHeight="1">
      <c r="A208" s="29">
        <v>2500</v>
      </c>
      <c r="B208" s="16" t="s">
        <v>3</v>
      </c>
      <c r="C208" s="397">
        <v>0</v>
      </c>
      <c r="D208" s="398">
        <v>0</v>
      </c>
      <c r="E208" s="399" t="s">
        <v>702</v>
      </c>
      <c r="F208" s="395">
        <f aca="true" t="shared" si="60" ref="F208:L208">SUM(F210,F221,F226,F231,F236,F239,)</f>
        <v>60105.5</v>
      </c>
      <c r="G208" s="395">
        <f t="shared" si="60"/>
        <v>60105.5</v>
      </c>
      <c r="H208" s="396">
        <f t="shared" si="60"/>
        <v>0</v>
      </c>
      <c r="I208" s="395">
        <f t="shared" si="60"/>
        <v>17350.8</v>
      </c>
      <c r="J208" s="396">
        <f t="shared" si="60"/>
        <v>30406.6</v>
      </c>
      <c r="K208" s="395">
        <f t="shared" si="60"/>
        <v>45852.4</v>
      </c>
      <c r="L208" s="395">
        <f t="shared" si="60"/>
        <v>60105.5</v>
      </c>
    </row>
    <row r="209" spans="1:12" ht="11.25" customHeight="1">
      <c r="A209" s="32"/>
      <c r="B209" s="15"/>
      <c r="C209" s="251"/>
      <c r="D209" s="252"/>
      <c r="E209" s="307" t="s">
        <v>583</v>
      </c>
      <c r="F209" s="283"/>
      <c r="G209" s="283"/>
      <c r="H209" s="338"/>
      <c r="I209" s="283"/>
      <c r="J209" s="338"/>
      <c r="K209" s="283"/>
      <c r="L209" s="283"/>
    </row>
    <row r="210" spans="1:12" ht="17.25" customHeight="1">
      <c r="A210" s="29">
        <v>2510</v>
      </c>
      <c r="B210" s="16" t="s">
        <v>3</v>
      </c>
      <c r="C210" s="66">
        <v>1</v>
      </c>
      <c r="D210" s="67">
        <v>0</v>
      </c>
      <c r="E210" s="307" t="s">
        <v>268</v>
      </c>
      <c r="F210" s="259">
        <f aca="true" t="shared" si="61" ref="F210:L210">SUM(F212)</f>
        <v>39105.5</v>
      </c>
      <c r="G210" s="259">
        <f t="shared" si="61"/>
        <v>39105.5</v>
      </c>
      <c r="H210" s="327">
        <f t="shared" si="61"/>
        <v>0</v>
      </c>
      <c r="I210" s="259">
        <f t="shared" si="61"/>
        <v>10977</v>
      </c>
      <c r="J210" s="327">
        <f t="shared" si="61"/>
        <v>19554</v>
      </c>
      <c r="K210" s="259">
        <f t="shared" si="61"/>
        <v>28131</v>
      </c>
      <c r="L210" s="259">
        <f t="shared" si="61"/>
        <v>39105.5</v>
      </c>
    </row>
    <row r="211" spans="1:12" s="12" customFormat="1" ht="10.5" customHeight="1">
      <c r="A211" s="29"/>
      <c r="B211" s="15"/>
      <c r="C211" s="66"/>
      <c r="D211" s="67"/>
      <c r="E211" s="307" t="s">
        <v>584</v>
      </c>
      <c r="F211" s="259"/>
      <c r="G211" s="259"/>
      <c r="H211" s="327"/>
      <c r="I211" s="259"/>
      <c r="J211" s="327"/>
      <c r="K211" s="259"/>
      <c r="L211" s="259"/>
    </row>
    <row r="212" spans="1:12" ht="17.25" customHeight="1" thickBot="1">
      <c r="A212" s="29">
        <v>2511</v>
      </c>
      <c r="B212" s="16" t="s">
        <v>3</v>
      </c>
      <c r="C212" s="66">
        <v>1</v>
      </c>
      <c r="D212" s="67">
        <v>1</v>
      </c>
      <c r="E212" s="307" t="s">
        <v>268</v>
      </c>
      <c r="F212" s="262">
        <f>F213+F214+F215+F216+F217+F218</f>
        <v>39105.5</v>
      </c>
      <c r="G212" s="262">
        <f aca="true" t="shared" si="62" ref="G212:L212">G213+G214+G215+G216+G217+G218</f>
        <v>39105.5</v>
      </c>
      <c r="H212" s="262">
        <f t="shared" si="62"/>
        <v>0</v>
      </c>
      <c r="I212" s="262">
        <f t="shared" si="62"/>
        <v>10977</v>
      </c>
      <c r="J212" s="262">
        <f t="shared" si="62"/>
        <v>19554</v>
      </c>
      <c r="K212" s="262">
        <f t="shared" si="62"/>
        <v>28131</v>
      </c>
      <c r="L212" s="262">
        <f t="shared" si="62"/>
        <v>39105.5</v>
      </c>
    </row>
    <row r="213" spans="1:12" ht="17.25" customHeight="1" thickBot="1">
      <c r="A213" s="29"/>
      <c r="B213" s="16"/>
      <c r="C213" s="66"/>
      <c r="D213" s="67"/>
      <c r="E213" s="343">
        <v>4213</v>
      </c>
      <c r="F213" s="262">
        <f aca="true" t="shared" si="63" ref="F213:F218">SUM(G213:H213)</f>
        <v>38905.5</v>
      </c>
      <c r="G213" s="259">
        <v>38905.5</v>
      </c>
      <c r="H213" s="327">
        <v>0</v>
      </c>
      <c r="I213" s="259">
        <v>10977</v>
      </c>
      <c r="J213" s="327">
        <v>19454</v>
      </c>
      <c r="K213" s="259">
        <v>27931</v>
      </c>
      <c r="L213" s="259">
        <v>38905.5</v>
      </c>
    </row>
    <row r="214" spans="1:12" ht="17.25" customHeight="1" thickBot="1">
      <c r="A214" s="29"/>
      <c r="B214" s="16"/>
      <c r="C214" s="66"/>
      <c r="D214" s="67"/>
      <c r="E214" s="343">
        <v>4269</v>
      </c>
      <c r="F214" s="262">
        <f t="shared" si="63"/>
        <v>200</v>
      </c>
      <c r="G214" s="259">
        <v>200</v>
      </c>
      <c r="H214" s="327"/>
      <c r="I214" s="259">
        <v>0</v>
      </c>
      <c r="J214" s="327">
        <v>100</v>
      </c>
      <c r="K214" s="259">
        <v>200</v>
      </c>
      <c r="L214" s="259">
        <v>200</v>
      </c>
    </row>
    <row r="215" spans="1:12" ht="17.25" customHeight="1" hidden="1" thickBot="1">
      <c r="A215" s="29"/>
      <c r="B215" s="16"/>
      <c r="C215" s="66"/>
      <c r="D215" s="67"/>
      <c r="E215" s="343"/>
      <c r="F215" s="262">
        <f t="shared" si="63"/>
        <v>0</v>
      </c>
      <c r="G215" s="259"/>
      <c r="H215" s="327"/>
      <c r="I215" s="259"/>
      <c r="J215" s="327"/>
      <c r="K215" s="259"/>
      <c r="L215" s="259"/>
    </row>
    <row r="216" spans="1:12" ht="24.75" customHeight="1" hidden="1" thickBot="1">
      <c r="A216" s="29"/>
      <c r="B216" s="16"/>
      <c r="C216" s="66"/>
      <c r="D216" s="67"/>
      <c r="E216" s="343"/>
      <c r="F216" s="262">
        <f t="shared" si="63"/>
        <v>0</v>
      </c>
      <c r="G216" s="259"/>
      <c r="H216" s="327"/>
      <c r="I216" s="259"/>
      <c r="J216" s="327"/>
      <c r="K216" s="259"/>
      <c r="L216" s="259"/>
    </row>
    <row r="217" spans="1:12" ht="21.75" customHeight="1" hidden="1" thickBot="1">
      <c r="A217" s="29"/>
      <c r="B217" s="16"/>
      <c r="C217" s="66"/>
      <c r="D217" s="67"/>
      <c r="E217" s="343"/>
      <c r="F217" s="262">
        <f t="shared" si="63"/>
        <v>0</v>
      </c>
      <c r="G217" s="259"/>
      <c r="H217" s="327"/>
      <c r="I217" s="259"/>
      <c r="J217" s="327"/>
      <c r="K217" s="259"/>
      <c r="L217" s="259"/>
    </row>
    <row r="218" spans="1:12" ht="24.75" customHeight="1" hidden="1" thickBot="1">
      <c r="A218" s="29"/>
      <c r="B218" s="16"/>
      <c r="C218" s="66"/>
      <c r="D218" s="67"/>
      <c r="E218" s="343"/>
      <c r="F218" s="262">
        <f t="shared" si="63"/>
        <v>0</v>
      </c>
      <c r="G218" s="259"/>
      <c r="H218" s="327"/>
      <c r="I218" s="259"/>
      <c r="J218" s="327"/>
      <c r="K218" s="259"/>
      <c r="L218" s="259"/>
    </row>
    <row r="219" spans="1:12" ht="24" customHeight="1" hidden="1" thickBot="1">
      <c r="A219" s="29"/>
      <c r="B219" s="16"/>
      <c r="C219" s="66"/>
      <c r="D219" s="67"/>
      <c r="E219" s="343"/>
      <c r="F219" s="262"/>
      <c r="G219" s="259"/>
      <c r="H219" s="327"/>
      <c r="I219" s="259"/>
      <c r="J219" s="327"/>
      <c r="K219" s="259"/>
      <c r="L219" s="259"/>
    </row>
    <row r="220" spans="1:12" ht="20.25" customHeight="1" hidden="1" thickBot="1">
      <c r="A220" s="29"/>
      <c r="B220" s="16"/>
      <c r="C220" s="66"/>
      <c r="D220" s="67"/>
      <c r="E220" s="343"/>
      <c r="F220" s="262"/>
      <c r="G220" s="259"/>
      <c r="H220" s="327"/>
      <c r="I220" s="259"/>
      <c r="J220" s="327"/>
      <c r="K220" s="259"/>
      <c r="L220" s="259"/>
    </row>
    <row r="221" spans="1:12" ht="18.75" customHeight="1">
      <c r="A221" s="29">
        <v>2520</v>
      </c>
      <c r="B221" s="16" t="s">
        <v>3</v>
      </c>
      <c r="C221" s="66">
        <v>2</v>
      </c>
      <c r="D221" s="67">
        <v>0</v>
      </c>
      <c r="E221" s="307" t="s">
        <v>269</v>
      </c>
      <c r="F221" s="259">
        <f aca="true" t="shared" si="64" ref="F221:L221">SUM(F223)</f>
        <v>0</v>
      </c>
      <c r="G221" s="259">
        <f t="shared" si="64"/>
        <v>0</v>
      </c>
      <c r="H221" s="327">
        <f t="shared" si="64"/>
        <v>0</v>
      </c>
      <c r="I221" s="259">
        <f t="shared" si="64"/>
        <v>0</v>
      </c>
      <c r="J221" s="327">
        <f t="shared" si="64"/>
        <v>0</v>
      </c>
      <c r="K221" s="259">
        <f t="shared" si="64"/>
        <v>0</v>
      </c>
      <c r="L221" s="259">
        <f t="shared" si="64"/>
        <v>0</v>
      </c>
    </row>
    <row r="222" spans="1:12" s="12" customFormat="1" ht="10.5" customHeight="1">
      <c r="A222" s="29"/>
      <c r="B222" s="15"/>
      <c r="C222" s="66"/>
      <c r="D222" s="67"/>
      <c r="E222" s="307"/>
      <c r="F222" s="322"/>
      <c r="G222" s="322"/>
      <c r="H222" s="325"/>
      <c r="I222" s="322"/>
      <c r="J222" s="325"/>
      <c r="K222" s="322"/>
      <c r="L222" s="322"/>
    </row>
    <row r="223" spans="1:12" ht="16.5" customHeight="1" thickBot="1">
      <c r="A223" s="29">
        <v>2521</v>
      </c>
      <c r="B223" s="16" t="s">
        <v>3</v>
      </c>
      <c r="C223" s="66">
        <v>2</v>
      </c>
      <c r="D223" s="67">
        <v>1</v>
      </c>
      <c r="E223" s="307" t="s">
        <v>270</v>
      </c>
      <c r="F223" s="262">
        <f>SUM(G223:H223)</f>
        <v>0</v>
      </c>
      <c r="G223" s="322">
        <f aca="true" t="shared" si="65" ref="G223:L223">G224+G225</f>
        <v>0</v>
      </c>
      <c r="H223" s="325">
        <f t="shared" si="65"/>
        <v>0</v>
      </c>
      <c r="I223" s="322">
        <f t="shared" si="65"/>
        <v>0</v>
      </c>
      <c r="J223" s="325">
        <f t="shared" si="65"/>
        <v>0</v>
      </c>
      <c r="K223" s="322">
        <f t="shared" si="65"/>
        <v>0</v>
      </c>
      <c r="L223" s="322">
        <f t="shared" si="65"/>
        <v>0</v>
      </c>
    </row>
    <row r="224" spans="1:12" ht="16.5" customHeight="1" thickBot="1">
      <c r="A224" s="29"/>
      <c r="B224" s="16"/>
      <c r="C224" s="66"/>
      <c r="D224" s="67"/>
      <c r="E224" s="342">
        <v>4251</v>
      </c>
      <c r="F224" s="262">
        <f>SUM(G224:H224)</f>
        <v>0</v>
      </c>
      <c r="G224" s="259">
        <v>0</v>
      </c>
      <c r="H224" s="259">
        <v>0</v>
      </c>
      <c r="I224" s="259">
        <v>0</v>
      </c>
      <c r="J224" s="259">
        <v>0</v>
      </c>
      <c r="K224" s="259">
        <v>0</v>
      </c>
      <c r="L224" s="259">
        <v>0</v>
      </c>
    </row>
    <row r="225" spans="1:12" ht="16.5" customHeight="1" hidden="1" thickBot="1">
      <c r="A225" s="29"/>
      <c r="B225" s="16"/>
      <c r="C225" s="66"/>
      <c r="D225" s="67"/>
      <c r="E225" s="342"/>
      <c r="F225" s="262">
        <f>SUM(G225:H225)</f>
        <v>0</v>
      </c>
      <c r="G225" s="259">
        <v>0</v>
      </c>
      <c r="H225" s="259">
        <v>0</v>
      </c>
      <c r="I225" s="259">
        <v>0</v>
      </c>
      <c r="J225" s="259">
        <v>0</v>
      </c>
      <c r="K225" s="259">
        <v>0</v>
      </c>
      <c r="L225" s="259">
        <v>0</v>
      </c>
    </row>
    <row r="226" spans="1:12" ht="24.75" customHeight="1">
      <c r="A226" s="29">
        <v>2530</v>
      </c>
      <c r="B226" s="16" t="s">
        <v>3</v>
      </c>
      <c r="C226" s="66">
        <v>3</v>
      </c>
      <c r="D226" s="67">
        <v>0</v>
      </c>
      <c r="E226" s="307" t="s">
        <v>271</v>
      </c>
      <c r="F226" s="259">
        <f aca="true" t="shared" si="66" ref="F226:L226">SUM(F228)</f>
        <v>0</v>
      </c>
      <c r="G226" s="259">
        <f t="shared" si="66"/>
        <v>0</v>
      </c>
      <c r="H226" s="327">
        <f t="shared" si="66"/>
        <v>0</v>
      </c>
      <c r="I226" s="259">
        <f t="shared" si="66"/>
        <v>0</v>
      </c>
      <c r="J226" s="327">
        <f t="shared" si="66"/>
        <v>0</v>
      </c>
      <c r="K226" s="259">
        <f t="shared" si="66"/>
        <v>0</v>
      </c>
      <c r="L226" s="259">
        <f t="shared" si="66"/>
        <v>0</v>
      </c>
    </row>
    <row r="227" spans="1:12" s="12" customFormat="1" ht="15.75" customHeight="1">
      <c r="A227" s="29"/>
      <c r="B227" s="15"/>
      <c r="C227" s="66"/>
      <c r="D227" s="67"/>
      <c r="E227" s="307" t="s">
        <v>584</v>
      </c>
      <c r="F227" s="259"/>
      <c r="G227" s="259"/>
      <c r="H227" s="327"/>
      <c r="I227" s="259"/>
      <c r="J227" s="327"/>
      <c r="K227" s="259"/>
      <c r="L227" s="259"/>
    </row>
    <row r="228" spans="1:12" ht="25.5" customHeight="1" thickBot="1">
      <c r="A228" s="29">
        <v>2531</v>
      </c>
      <c r="B228" s="16" t="s">
        <v>3</v>
      </c>
      <c r="C228" s="66">
        <v>3</v>
      </c>
      <c r="D228" s="67">
        <v>1</v>
      </c>
      <c r="E228" s="307" t="s">
        <v>271</v>
      </c>
      <c r="F228" s="262">
        <f>SUM(G228:H228)</f>
        <v>0</v>
      </c>
      <c r="G228" s="262">
        <f aca="true" t="shared" si="67" ref="G228:L228">G229+G230</f>
        <v>0</v>
      </c>
      <c r="H228" s="262">
        <f t="shared" si="67"/>
        <v>0</v>
      </c>
      <c r="I228" s="262">
        <f t="shared" si="67"/>
        <v>0</v>
      </c>
      <c r="J228" s="262">
        <f t="shared" si="67"/>
        <v>0</v>
      </c>
      <c r="K228" s="262">
        <f t="shared" si="67"/>
        <v>0</v>
      </c>
      <c r="L228" s="262">
        <f t="shared" si="67"/>
        <v>0</v>
      </c>
    </row>
    <row r="229" spans="1:12" ht="25.5" customHeight="1" thickBot="1">
      <c r="A229" s="29"/>
      <c r="B229" s="16"/>
      <c r="C229" s="66"/>
      <c r="D229" s="67"/>
      <c r="E229" s="307">
        <v>4213</v>
      </c>
      <c r="F229" s="262">
        <f>SUM(G229:H229)</f>
        <v>0</v>
      </c>
      <c r="G229" s="322">
        <v>0</v>
      </c>
      <c r="H229" s="322">
        <v>0</v>
      </c>
      <c r="I229" s="322">
        <v>0</v>
      </c>
      <c r="J229" s="322">
        <v>0</v>
      </c>
      <c r="K229" s="322">
        <v>0</v>
      </c>
      <c r="L229" s="322">
        <v>0</v>
      </c>
    </row>
    <row r="230" spans="1:12" ht="25.5" customHeight="1" thickBot="1">
      <c r="A230" s="29"/>
      <c r="B230" s="16"/>
      <c r="C230" s="66"/>
      <c r="D230" s="67"/>
      <c r="E230" s="307">
        <v>5113</v>
      </c>
      <c r="F230" s="262">
        <f>SUM(G230:H230)</f>
        <v>0</v>
      </c>
      <c r="G230" s="322">
        <v>0</v>
      </c>
      <c r="H230" s="322">
        <v>0</v>
      </c>
      <c r="I230" s="322">
        <v>0</v>
      </c>
      <c r="J230" s="322">
        <v>0</v>
      </c>
      <c r="K230" s="322">
        <v>0</v>
      </c>
      <c r="L230" s="322">
        <v>0</v>
      </c>
    </row>
    <row r="231" spans="1:12" ht="30" customHeight="1">
      <c r="A231" s="29">
        <v>2540</v>
      </c>
      <c r="B231" s="16" t="s">
        <v>3</v>
      </c>
      <c r="C231" s="66">
        <v>4</v>
      </c>
      <c r="D231" s="67">
        <v>0</v>
      </c>
      <c r="E231" s="307" t="s">
        <v>272</v>
      </c>
      <c r="F231" s="259">
        <f aca="true" t="shared" si="68" ref="F231:L231">SUM(F233)</f>
        <v>0</v>
      </c>
      <c r="G231" s="259">
        <f t="shared" si="68"/>
        <v>0</v>
      </c>
      <c r="H231" s="327">
        <f t="shared" si="68"/>
        <v>0</v>
      </c>
      <c r="I231" s="259">
        <f t="shared" si="68"/>
        <v>0</v>
      </c>
      <c r="J231" s="327">
        <f t="shared" si="68"/>
        <v>0</v>
      </c>
      <c r="K231" s="259">
        <f t="shared" si="68"/>
        <v>0</v>
      </c>
      <c r="L231" s="259">
        <f t="shared" si="68"/>
        <v>0</v>
      </c>
    </row>
    <row r="232" spans="1:12" s="12" customFormat="1" ht="16.5" customHeight="1">
      <c r="A232" s="29"/>
      <c r="B232" s="15"/>
      <c r="C232" s="66"/>
      <c r="D232" s="67"/>
      <c r="E232" s="307" t="s">
        <v>584</v>
      </c>
      <c r="F232" s="259"/>
      <c r="G232" s="259"/>
      <c r="H232" s="327"/>
      <c r="I232" s="259"/>
      <c r="J232" s="327"/>
      <c r="K232" s="259"/>
      <c r="L232" s="259"/>
    </row>
    <row r="233" spans="1:12" ht="24" customHeight="1" thickBot="1">
      <c r="A233" s="29">
        <v>2541</v>
      </c>
      <c r="B233" s="16" t="s">
        <v>3</v>
      </c>
      <c r="C233" s="66">
        <v>4</v>
      </c>
      <c r="D233" s="67">
        <v>1</v>
      </c>
      <c r="E233" s="307" t="s">
        <v>272</v>
      </c>
      <c r="F233" s="262">
        <f>SUM(G233:H233)</f>
        <v>0</v>
      </c>
      <c r="G233" s="322">
        <f aca="true" t="shared" si="69" ref="G233:L233">G234+G235</f>
        <v>0</v>
      </c>
      <c r="H233" s="325">
        <f t="shared" si="69"/>
        <v>0</v>
      </c>
      <c r="I233" s="322">
        <f t="shared" si="69"/>
        <v>0</v>
      </c>
      <c r="J233" s="325">
        <f t="shared" si="69"/>
        <v>0</v>
      </c>
      <c r="K233" s="322">
        <f t="shared" si="69"/>
        <v>0</v>
      </c>
      <c r="L233" s="322">
        <f t="shared" si="69"/>
        <v>0</v>
      </c>
    </row>
    <row r="234" spans="1:12" ht="17.25" customHeight="1" thickBot="1">
      <c r="A234" s="29"/>
      <c r="B234" s="16"/>
      <c r="C234" s="66"/>
      <c r="D234" s="67"/>
      <c r="E234" s="307">
        <v>4239</v>
      </c>
      <c r="F234" s="262">
        <f>SUM(G234:H234)</f>
        <v>0</v>
      </c>
      <c r="G234" s="259">
        <v>0</v>
      </c>
      <c r="H234" s="259">
        <v>0</v>
      </c>
      <c r="I234" s="259">
        <v>0</v>
      </c>
      <c r="J234" s="259">
        <v>0</v>
      </c>
      <c r="K234" s="259">
        <v>0</v>
      </c>
      <c r="L234" s="259">
        <v>0</v>
      </c>
    </row>
    <row r="235" spans="1:12" ht="17.25" customHeight="1" thickBot="1">
      <c r="A235" s="29"/>
      <c r="B235" s="16"/>
      <c r="C235" s="66"/>
      <c r="D235" s="67"/>
      <c r="E235" s="307"/>
      <c r="F235" s="262">
        <f>SUM(G235:H235)</f>
        <v>0</v>
      </c>
      <c r="G235" s="259">
        <v>0</v>
      </c>
      <c r="H235" s="259">
        <v>0</v>
      </c>
      <c r="I235" s="259">
        <v>0</v>
      </c>
      <c r="J235" s="259">
        <v>0</v>
      </c>
      <c r="K235" s="259">
        <v>0</v>
      </c>
      <c r="L235" s="259">
        <v>0</v>
      </c>
    </row>
    <row r="236" spans="1:12" ht="48" customHeight="1">
      <c r="A236" s="29">
        <v>2550</v>
      </c>
      <c r="B236" s="16" t="s">
        <v>3</v>
      </c>
      <c r="C236" s="66">
        <v>5</v>
      </c>
      <c r="D236" s="67">
        <v>0</v>
      </c>
      <c r="E236" s="307" t="s">
        <v>273</v>
      </c>
      <c r="F236" s="259">
        <f aca="true" t="shared" si="70" ref="F236:L236">SUM(F238)</f>
        <v>0</v>
      </c>
      <c r="G236" s="259">
        <f t="shared" si="70"/>
        <v>0</v>
      </c>
      <c r="H236" s="327">
        <f t="shared" si="70"/>
        <v>0</v>
      </c>
      <c r="I236" s="259">
        <f t="shared" si="70"/>
        <v>0</v>
      </c>
      <c r="J236" s="327">
        <f t="shared" si="70"/>
        <v>0</v>
      </c>
      <c r="K236" s="259">
        <f t="shared" si="70"/>
        <v>0</v>
      </c>
      <c r="L236" s="259">
        <f t="shared" si="70"/>
        <v>0</v>
      </c>
    </row>
    <row r="237" spans="1:12" s="12" customFormat="1" ht="14.25" customHeight="1">
      <c r="A237" s="29"/>
      <c r="B237" s="15"/>
      <c r="C237" s="66"/>
      <c r="D237" s="67"/>
      <c r="E237" s="307" t="s">
        <v>584</v>
      </c>
      <c r="F237" s="259"/>
      <c r="G237" s="259"/>
      <c r="H237" s="327"/>
      <c r="I237" s="259"/>
      <c r="J237" s="327"/>
      <c r="K237" s="259"/>
      <c r="L237" s="259"/>
    </row>
    <row r="238" spans="1:12" ht="52.5" customHeight="1" thickBot="1">
      <c r="A238" s="29">
        <v>2551</v>
      </c>
      <c r="B238" s="16" t="s">
        <v>3</v>
      </c>
      <c r="C238" s="66">
        <v>5</v>
      </c>
      <c r="D238" s="67">
        <v>1</v>
      </c>
      <c r="E238" s="307" t="s">
        <v>273</v>
      </c>
      <c r="F238" s="262">
        <f>SUM(G238:H238)</f>
        <v>0</v>
      </c>
      <c r="G238" s="262">
        <v>0</v>
      </c>
      <c r="H238" s="340">
        <v>0</v>
      </c>
      <c r="I238" s="262">
        <v>0</v>
      </c>
      <c r="J238" s="340">
        <v>0</v>
      </c>
      <c r="K238" s="262">
        <v>0</v>
      </c>
      <c r="L238" s="262">
        <v>0</v>
      </c>
    </row>
    <row r="239" spans="1:12" ht="38.25" customHeight="1">
      <c r="A239" s="29">
        <v>2560</v>
      </c>
      <c r="B239" s="16" t="s">
        <v>3</v>
      </c>
      <c r="C239" s="66">
        <v>6</v>
      </c>
      <c r="D239" s="67">
        <v>0</v>
      </c>
      <c r="E239" s="307" t="s">
        <v>274</v>
      </c>
      <c r="F239" s="259">
        <f aca="true" t="shared" si="71" ref="F239:L239">SUM(F241)</f>
        <v>21000</v>
      </c>
      <c r="G239" s="259">
        <f t="shared" si="71"/>
        <v>21000</v>
      </c>
      <c r="H239" s="327">
        <f t="shared" si="71"/>
        <v>0</v>
      </c>
      <c r="I239" s="259">
        <f t="shared" si="71"/>
        <v>6373.8</v>
      </c>
      <c r="J239" s="327">
        <f t="shared" si="71"/>
        <v>10852.6</v>
      </c>
      <c r="K239" s="259">
        <f t="shared" si="71"/>
        <v>17721.4</v>
      </c>
      <c r="L239" s="259">
        <f t="shared" si="71"/>
        <v>21000</v>
      </c>
    </row>
    <row r="240" spans="1:12" s="12" customFormat="1" ht="21" customHeight="1">
      <c r="A240" s="29"/>
      <c r="B240" s="15"/>
      <c r="C240" s="66"/>
      <c r="D240" s="67"/>
      <c r="E240" s="307" t="s">
        <v>584</v>
      </c>
      <c r="F240" s="259"/>
      <c r="G240" s="259"/>
      <c r="H240" s="327"/>
      <c r="I240" s="259"/>
      <c r="J240" s="327"/>
      <c r="K240" s="259"/>
      <c r="L240" s="259"/>
    </row>
    <row r="241" spans="1:12" ht="37.5" customHeight="1" thickBot="1">
      <c r="A241" s="29">
        <v>2561</v>
      </c>
      <c r="B241" s="16" t="s">
        <v>3</v>
      </c>
      <c r="C241" s="66">
        <v>6</v>
      </c>
      <c r="D241" s="67">
        <v>1</v>
      </c>
      <c r="E241" s="307" t="s">
        <v>274</v>
      </c>
      <c r="F241" s="262">
        <f>SUM(G241:H241)</f>
        <v>21000</v>
      </c>
      <c r="G241" s="322">
        <f aca="true" t="shared" si="72" ref="G241:L241">SUM(G242:G244)</f>
        <v>21000</v>
      </c>
      <c r="H241" s="322">
        <f t="shared" si="72"/>
        <v>0</v>
      </c>
      <c r="I241" s="322">
        <f t="shared" si="72"/>
        <v>6373.8</v>
      </c>
      <c r="J241" s="322">
        <f t="shared" si="72"/>
        <v>10852.6</v>
      </c>
      <c r="K241" s="322">
        <f t="shared" si="72"/>
        <v>17721.4</v>
      </c>
      <c r="L241" s="322">
        <f t="shared" si="72"/>
        <v>21000</v>
      </c>
    </row>
    <row r="242" spans="1:12" ht="27.75" customHeight="1" thickBot="1">
      <c r="A242" s="29"/>
      <c r="B242" s="16"/>
      <c r="C242" s="66"/>
      <c r="D242" s="67"/>
      <c r="E242" s="307">
        <v>4511</v>
      </c>
      <c r="F242" s="262">
        <f>SUM(G242:H242)</f>
        <v>21000</v>
      </c>
      <c r="G242" s="259">
        <v>21000</v>
      </c>
      <c r="H242" s="327">
        <v>0</v>
      </c>
      <c r="I242" s="259">
        <v>6373.8</v>
      </c>
      <c r="J242" s="327">
        <v>10852.6</v>
      </c>
      <c r="K242" s="259">
        <v>17721.4</v>
      </c>
      <c r="L242" s="259">
        <v>21000</v>
      </c>
    </row>
    <row r="243" spans="1:12" ht="27.75" customHeight="1" thickBot="1">
      <c r="A243" s="29"/>
      <c r="B243" s="16"/>
      <c r="C243" s="66"/>
      <c r="D243" s="67"/>
      <c r="E243" s="307"/>
      <c r="F243" s="262"/>
      <c r="G243" s="259"/>
      <c r="H243" s="327"/>
      <c r="I243" s="259"/>
      <c r="J243" s="327"/>
      <c r="K243" s="259"/>
      <c r="L243" s="259"/>
    </row>
    <row r="244" spans="1:12" ht="27.75" customHeight="1" thickBot="1">
      <c r="A244" s="29"/>
      <c r="B244" s="16"/>
      <c r="C244" s="66"/>
      <c r="D244" s="67"/>
      <c r="E244" s="307"/>
      <c r="F244" s="262">
        <f>SUM(G244:H244)</f>
        <v>0</v>
      </c>
      <c r="G244" s="259">
        <v>0</v>
      </c>
      <c r="H244" s="327">
        <v>0</v>
      </c>
      <c r="I244" s="259">
        <v>0</v>
      </c>
      <c r="J244" s="327">
        <v>0</v>
      </c>
      <c r="K244" s="259">
        <v>0</v>
      </c>
      <c r="L244" s="259">
        <v>0</v>
      </c>
    </row>
    <row r="245" spans="1:12" s="30" customFormat="1" ht="48" customHeight="1">
      <c r="A245" s="29">
        <v>2600</v>
      </c>
      <c r="B245" s="16" t="s">
        <v>4</v>
      </c>
      <c r="C245" s="397">
        <v>0</v>
      </c>
      <c r="D245" s="398">
        <v>0</v>
      </c>
      <c r="E245" s="399" t="s">
        <v>703</v>
      </c>
      <c r="F245" s="395">
        <f aca="true" t="shared" si="73" ref="F245:L245">SUM(F247,F252,F255,F261,F271,F274,)</f>
        <v>14298.03065</v>
      </c>
      <c r="G245" s="395">
        <f t="shared" si="73"/>
        <v>7927</v>
      </c>
      <c r="H245" s="396">
        <f t="shared" si="73"/>
        <v>6371.03065</v>
      </c>
      <c r="I245" s="395">
        <f t="shared" si="73"/>
        <v>8783.03065</v>
      </c>
      <c r="J245" s="396">
        <f t="shared" si="73"/>
        <v>10892.03065</v>
      </c>
      <c r="K245" s="395">
        <f t="shared" si="73"/>
        <v>12997.03065</v>
      </c>
      <c r="L245" s="395">
        <f t="shared" si="73"/>
        <v>14298.03065</v>
      </c>
    </row>
    <row r="246" spans="1:12" ht="17.25" customHeight="1">
      <c r="A246" s="32"/>
      <c r="B246" s="15"/>
      <c r="C246" s="251"/>
      <c r="D246" s="252"/>
      <c r="E246" s="307" t="s">
        <v>583</v>
      </c>
      <c r="F246" s="283"/>
      <c r="G246" s="283"/>
      <c r="H246" s="338"/>
      <c r="I246" s="283"/>
      <c r="J246" s="338"/>
      <c r="K246" s="283"/>
      <c r="L246" s="283"/>
    </row>
    <row r="247" spans="1:12" ht="16.5" customHeight="1">
      <c r="A247" s="29">
        <v>2610</v>
      </c>
      <c r="B247" s="16" t="s">
        <v>4</v>
      </c>
      <c r="C247" s="66">
        <v>1</v>
      </c>
      <c r="D247" s="67">
        <v>0</v>
      </c>
      <c r="E247" s="307" t="s">
        <v>275</v>
      </c>
      <c r="F247" s="259">
        <f aca="true" t="shared" si="74" ref="F247:L247">SUM(F249)</f>
        <v>0</v>
      </c>
      <c r="G247" s="259">
        <f t="shared" si="74"/>
        <v>0</v>
      </c>
      <c r="H247" s="327">
        <f t="shared" si="74"/>
        <v>0</v>
      </c>
      <c r="I247" s="259">
        <f t="shared" si="74"/>
        <v>0</v>
      </c>
      <c r="J247" s="327">
        <f t="shared" si="74"/>
        <v>0</v>
      </c>
      <c r="K247" s="259">
        <f t="shared" si="74"/>
        <v>0</v>
      </c>
      <c r="L247" s="259">
        <f t="shared" si="74"/>
        <v>0</v>
      </c>
    </row>
    <row r="248" spans="1:12" s="12" customFormat="1" ht="14.25" customHeight="1">
      <c r="A248" s="29"/>
      <c r="B248" s="15"/>
      <c r="C248" s="66"/>
      <c r="D248" s="67"/>
      <c r="E248" s="307" t="s">
        <v>584</v>
      </c>
      <c r="F248" s="259"/>
      <c r="G248" s="259"/>
      <c r="H248" s="327"/>
      <c r="I248" s="259"/>
      <c r="J248" s="327"/>
      <c r="K248" s="259"/>
      <c r="L248" s="259"/>
    </row>
    <row r="249" spans="1:12" ht="21" customHeight="1" thickBot="1">
      <c r="A249" s="29">
        <v>2611</v>
      </c>
      <c r="B249" s="16" t="s">
        <v>4</v>
      </c>
      <c r="C249" s="66">
        <v>1</v>
      </c>
      <c r="D249" s="67">
        <v>1</v>
      </c>
      <c r="E249" s="307" t="s">
        <v>276</v>
      </c>
      <c r="F249" s="262">
        <f>SUM(G249:H249)</f>
        <v>0</v>
      </c>
      <c r="G249" s="322">
        <f aca="true" t="shared" si="75" ref="G249:L249">G250+G251</f>
        <v>0</v>
      </c>
      <c r="H249" s="325">
        <f t="shared" si="75"/>
        <v>0</v>
      </c>
      <c r="I249" s="322">
        <f t="shared" si="75"/>
        <v>0</v>
      </c>
      <c r="J249" s="325">
        <f t="shared" si="75"/>
        <v>0</v>
      </c>
      <c r="K249" s="322">
        <f t="shared" si="75"/>
        <v>0</v>
      </c>
      <c r="L249" s="322">
        <f t="shared" si="75"/>
        <v>0</v>
      </c>
    </row>
    <row r="250" spans="1:12" ht="21" customHeight="1" hidden="1" thickBot="1">
      <c r="A250" s="29"/>
      <c r="B250" s="16"/>
      <c r="C250" s="66"/>
      <c r="D250" s="67"/>
      <c r="E250" s="307">
        <v>4251</v>
      </c>
      <c r="F250" s="262">
        <f>SUM(G250:H250)</f>
        <v>0</v>
      </c>
      <c r="G250" s="259">
        <v>0</v>
      </c>
      <c r="H250" s="259">
        <v>0</v>
      </c>
      <c r="I250" s="259">
        <v>0</v>
      </c>
      <c r="J250" s="259">
        <v>0</v>
      </c>
      <c r="K250" s="259">
        <v>0</v>
      </c>
      <c r="L250" s="259">
        <v>0</v>
      </c>
    </row>
    <row r="251" spans="1:12" ht="21" customHeight="1" hidden="1" thickBot="1">
      <c r="A251" s="29"/>
      <c r="B251" s="16"/>
      <c r="C251" s="66"/>
      <c r="D251" s="67"/>
      <c r="E251" s="307"/>
      <c r="F251" s="262">
        <f>SUM(G251:H251)</f>
        <v>0</v>
      </c>
      <c r="G251" s="259">
        <v>0</v>
      </c>
      <c r="H251" s="259">
        <v>0</v>
      </c>
      <c r="I251" s="259">
        <v>0</v>
      </c>
      <c r="J251" s="259">
        <v>0</v>
      </c>
      <c r="K251" s="259">
        <v>0</v>
      </c>
      <c r="L251" s="259">
        <v>0</v>
      </c>
    </row>
    <row r="252" spans="1:12" ht="17.25" customHeight="1">
      <c r="A252" s="29">
        <v>2620</v>
      </c>
      <c r="B252" s="16" t="s">
        <v>4</v>
      </c>
      <c r="C252" s="66">
        <v>2</v>
      </c>
      <c r="D252" s="67">
        <v>0</v>
      </c>
      <c r="E252" s="307" t="s">
        <v>277</v>
      </c>
      <c r="F252" s="259">
        <f aca="true" t="shared" si="76" ref="F252:L252">SUM(F254)</f>
        <v>0</v>
      </c>
      <c r="G252" s="259">
        <f t="shared" si="76"/>
        <v>0</v>
      </c>
      <c r="H252" s="327">
        <f t="shared" si="76"/>
        <v>0</v>
      </c>
      <c r="I252" s="259">
        <f t="shared" si="76"/>
        <v>0</v>
      </c>
      <c r="J252" s="327">
        <f t="shared" si="76"/>
        <v>0</v>
      </c>
      <c r="K252" s="259">
        <f t="shared" si="76"/>
        <v>0</v>
      </c>
      <c r="L252" s="259">
        <f t="shared" si="76"/>
        <v>0</v>
      </c>
    </row>
    <row r="253" spans="1:12" s="12" customFormat="1" ht="10.5" customHeight="1">
      <c r="A253" s="29"/>
      <c r="B253" s="15"/>
      <c r="C253" s="66"/>
      <c r="D253" s="67"/>
      <c r="E253" s="307" t="s">
        <v>584</v>
      </c>
      <c r="F253" s="259"/>
      <c r="G253" s="259"/>
      <c r="H253" s="327"/>
      <c r="I253" s="259"/>
      <c r="J253" s="327"/>
      <c r="K253" s="259"/>
      <c r="L253" s="259"/>
    </row>
    <row r="254" spans="1:12" ht="13.5" customHeight="1" thickBot="1">
      <c r="A254" s="29">
        <v>2621</v>
      </c>
      <c r="B254" s="16" t="s">
        <v>4</v>
      </c>
      <c r="C254" s="66">
        <v>2</v>
      </c>
      <c r="D254" s="67">
        <v>1</v>
      </c>
      <c r="E254" s="307" t="s">
        <v>277</v>
      </c>
      <c r="F254" s="262">
        <f>SUM(G254:H254)</f>
        <v>0</v>
      </c>
      <c r="G254" s="262">
        <v>0</v>
      </c>
      <c r="H254" s="262">
        <v>0</v>
      </c>
      <c r="I254" s="262">
        <v>0</v>
      </c>
      <c r="J254" s="262">
        <v>0</v>
      </c>
      <c r="K254" s="262">
        <v>0</v>
      </c>
      <c r="L254" s="262">
        <v>0</v>
      </c>
    </row>
    <row r="255" spans="1:12" ht="18.75" customHeight="1">
      <c r="A255" s="29">
        <v>2630</v>
      </c>
      <c r="B255" s="16" t="s">
        <v>4</v>
      </c>
      <c r="C255" s="66">
        <v>3</v>
      </c>
      <c r="D255" s="67">
        <v>0</v>
      </c>
      <c r="E255" s="307" t="s">
        <v>278</v>
      </c>
      <c r="F255" s="259">
        <f aca="true" t="shared" si="77" ref="F255:L255">SUM(F257)</f>
        <v>0</v>
      </c>
      <c r="G255" s="259">
        <f t="shared" si="77"/>
        <v>0</v>
      </c>
      <c r="H255" s="327">
        <f t="shared" si="77"/>
        <v>0</v>
      </c>
      <c r="I255" s="259">
        <f t="shared" si="77"/>
        <v>0</v>
      </c>
      <c r="J255" s="327">
        <f t="shared" si="77"/>
        <v>0</v>
      </c>
      <c r="K255" s="259">
        <f t="shared" si="77"/>
        <v>0</v>
      </c>
      <c r="L255" s="259">
        <f t="shared" si="77"/>
        <v>0</v>
      </c>
    </row>
    <row r="256" spans="1:12" s="12" customFormat="1" ht="15.75" customHeight="1">
      <c r="A256" s="29"/>
      <c r="B256" s="15"/>
      <c r="C256" s="66"/>
      <c r="D256" s="67"/>
      <c r="E256" s="307" t="s">
        <v>584</v>
      </c>
      <c r="F256" s="259"/>
      <c r="G256" s="259"/>
      <c r="H256" s="327"/>
      <c r="I256" s="259"/>
      <c r="J256" s="327"/>
      <c r="K256" s="259"/>
      <c r="L256" s="259"/>
    </row>
    <row r="257" spans="1:12" ht="15" customHeight="1" thickBot="1">
      <c r="A257" s="29">
        <v>2631</v>
      </c>
      <c r="B257" s="16" t="s">
        <v>4</v>
      </c>
      <c r="C257" s="66">
        <v>3</v>
      </c>
      <c r="D257" s="67">
        <v>1</v>
      </c>
      <c r="E257" s="307" t="s">
        <v>279</v>
      </c>
      <c r="F257" s="262">
        <f>SUM(G257:H257)</f>
        <v>0</v>
      </c>
      <c r="G257" s="322">
        <f aca="true" t="shared" si="78" ref="G257:L257">G258+G259+G260</f>
        <v>0</v>
      </c>
      <c r="H257" s="325">
        <f t="shared" si="78"/>
        <v>0</v>
      </c>
      <c r="I257" s="322">
        <f t="shared" si="78"/>
        <v>0</v>
      </c>
      <c r="J257" s="325">
        <f t="shared" si="78"/>
        <v>0</v>
      </c>
      <c r="K257" s="322">
        <f t="shared" si="78"/>
        <v>0</v>
      </c>
      <c r="L257" s="322">
        <f t="shared" si="78"/>
        <v>0</v>
      </c>
    </row>
    <row r="258" spans="1:12" ht="15" customHeight="1" hidden="1" thickBot="1">
      <c r="A258" s="29"/>
      <c r="B258" s="16"/>
      <c r="C258" s="66"/>
      <c r="D258" s="67"/>
      <c r="E258" s="342">
        <v>4251</v>
      </c>
      <c r="F258" s="262">
        <f>SUM(G258:H258)</f>
        <v>0</v>
      </c>
      <c r="G258" s="259">
        <v>0</v>
      </c>
      <c r="H258" s="259">
        <v>0</v>
      </c>
      <c r="I258" s="259">
        <v>0</v>
      </c>
      <c r="J258" s="259">
        <v>0</v>
      </c>
      <c r="K258" s="259">
        <v>0</v>
      </c>
      <c r="L258" s="259">
        <v>0</v>
      </c>
    </row>
    <row r="259" spans="1:12" ht="15" customHeight="1" hidden="1" thickBot="1">
      <c r="A259" s="29"/>
      <c r="B259" s="16"/>
      <c r="C259" s="66"/>
      <c r="D259" s="67"/>
      <c r="E259" s="342">
        <v>4822</v>
      </c>
      <c r="F259" s="262">
        <f>SUM(G259:H259)</f>
        <v>0</v>
      </c>
      <c r="G259" s="259">
        <v>0</v>
      </c>
      <c r="H259" s="259">
        <v>0</v>
      </c>
      <c r="I259" s="259">
        <v>0</v>
      </c>
      <c r="J259" s="259">
        <v>0</v>
      </c>
      <c r="K259" s="259">
        <v>0</v>
      </c>
      <c r="L259" s="259">
        <v>0</v>
      </c>
    </row>
    <row r="260" spans="1:12" ht="15" customHeight="1" hidden="1" thickBot="1">
      <c r="A260" s="29"/>
      <c r="B260" s="16"/>
      <c r="C260" s="66"/>
      <c r="D260" s="67"/>
      <c r="E260" s="342">
        <v>4823</v>
      </c>
      <c r="F260" s="262">
        <f>SUM(G260:H260)</f>
        <v>0</v>
      </c>
      <c r="G260" s="259">
        <v>0</v>
      </c>
      <c r="H260" s="259">
        <v>0</v>
      </c>
      <c r="I260" s="259">
        <v>0</v>
      </c>
      <c r="J260" s="259">
        <v>0</v>
      </c>
      <c r="K260" s="259">
        <v>0</v>
      </c>
      <c r="L260" s="259">
        <v>0</v>
      </c>
    </row>
    <row r="261" spans="1:12" ht="15.75" customHeight="1">
      <c r="A261" s="29">
        <v>2640</v>
      </c>
      <c r="B261" s="16" t="s">
        <v>4</v>
      </c>
      <c r="C261" s="66">
        <v>4</v>
      </c>
      <c r="D261" s="67">
        <v>0</v>
      </c>
      <c r="E261" s="307" t="s">
        <v>280</v>
      </c>
      <c r="F261" s="259">
        <f aca="true" t="shared" si="79" ref="F261:L261">SUM(F263)</f>
        <v>14298.03065</v>
      </c>
      <c r="G261" s="259">
        <f t="shared" si="79"/>
        <v>7927</v>
      </c>
      <c r="H261" s="327">
        <f t="shared" si="79"/>
        <v>6371.03065</v>
      </c>
      <c r="I261" s="259">
        <f t="shared" si="79"/>
        <v>8783.03065</v>
      </c>
      <c r="J261" s="327">
        <f t="shared" si="79"/>
        <v>10892.03065</v>
      </c>
      <c r="K261" s="259">
        <f t="shared" si="79"/>
        <v>12997.03065</v>
      </c>
      <c r="L261" s="259">
        <f t="shared" si="79"/>
        <v>14298.03065</v>
      </c>
    </row>
    <row r="262" spans="1:12" s="12" customFormat="1" ht="14.25" customHeight="1">
      <c r="A262" s="29"/>
      <c r="B262" s="15"/>
      <c r="C262" s="66"/>
      <c r="D262" s="67"/>
      <c r="E262" s="307" t="s">
        <v>584</v>
      </c>
      <c r="F262" s="259"/>
      <c r="G262" s="259"/>
      <c r="H262" s="327"/>
      <c r="I262" s="259"/>
      <c r="J262" s="327"/>
      <c r="K262" s="259"/>
      <c r="L262" s="259"/>
    </row>
    <row r="263" spans="1:12" ht="13.5" customHeight="1" thickBot="1">
      <c r="A263" s="29">
        <v>2641</v>
      </c>
      <c r="B263" s="16" t="s">
        <v>4</v>
      </c>
      <c r="C263" s="66">
        <v>4</v>
      </c>
      <c r="D263" s="67">
        <v>1</v>
      </c>
      <c r="E263" s="307" t="s">
        <v>281</v>
      </c>
      <c r="F263" s="262">
        <f aca="true" t="shared" si="80" ref="F263:F270">SUM(G263:H263)</f>
        <v>14298.03065</v>
      </c>
      <c r="G263" s="322">
        <f aca="true" t="shared" si="81" ref="G263:L263">G264+G265+G266+G267+G268+G269+G270</f>
        <v>7927</v>
      </c>
      <c r="H263" s="322">
        <f t="shared" si="81"/>
        <v>6371.03065</v>
      </c>
      <c r="I263" s="322">
        <f t="shared" si="81"/>
        <v>8783.03065</v>
      </c>
      <c r="J263" s="322">
        <f t="shared" si="81"/>
        <v>10892.03065</v>
      </c>
      <c r="K263" s="322">
        <f t="shared" si="81"/>
        <v>12997.03065</v>
      </c>
      <c r="L263" s="322">
        <f t="shared" si="81"/>
        <v>14298.03065</v>
      </c>
    </row>
    <row r="264" spans="1:12" ht="13.5" customHeight="1" thickBot="1">
      <c r="A264" s="29"/>
      <c r="B264" s="16"/>
      <c r="C264" s="66"/>
      <c r="D264" s="67"/>
      <c r="E264" s="307">
        <v>4212</v>
      </c>
      <c r="F264" s="262">
        <f t="shared" si="80"/>
        <v>5500</v>
      </c>
      <c r="G264" s="259">
        <v>5500</v>
      </c>
      <c r="H264" s="327">
        <v>0</v>
      </c>
      <c r="I264" s="424">
        <v>1800</v>
      </c>
      <c r="J264" s="425">
        <v>3300</v>
      </c>
      <c r="K264" s="424">
        <v>4800</v>
      </c>
      <c r="L264" s="424">
        <v>5500</v>
      </c>
    </row>
    <row r="265" spans="1:12" ht="13.5" customHeight="1" thickBot="1">
      <c r="A265" s="29"/>
      <c r="B265" s="16"/>
      <c r="C265" s="66"/>
      <c r="D265" s="67"/>
      <c r="E265" s="307">
        <v>4239</v>
      </c>
      <c r="F265" s="262">
        <f t="shared" si="80"/>
        <v>0</v>
      </c>
      <c r="G265" s="259">
        <v>0</v>
      </c>
      <c r="H265" s="327">
        <v>0</v>
      </c>
      <c r="I265" s="259">
        <v>0</v>
      </c>
      <c r="J265" s="327">
        <v>0</v>
      </c>
      <c r="K265" s="259">
        <v>0</v>
      </c>
      <c r="L265" s="259">
        <v>0</v>
      </c>
    </row>
    <row r="266" spans="1:12" ht="13.5" customHeight="1" thickBot="1">
      <c r="A266" s="29"/>
      <c r="B266" s="16"/>
      <c r="C266" s="66"/>
      <c r="D266" s="67"/>
      <c r="E266" s="307">
        <v>4241</v>
      </c>
      <c r="F266" s="426">
        <f t="shared" si="80"/>
        <v>2427</v>
      </c>
      <c r="G266" s="424">
        <v>2427</v>
      </c>
      <c r="H266" s="425">
        <v>0</v>
      </c>
      <c r="I266" s="424">
        <v>612</v>
      </c>
      <c r="J266" s="425">
        <v>1221</v>
      </c>
      <c r="K266" s="424">
        <v>1826</v>
      </c>
      <c r="L266" s="424">
        <v>2427</v>
      </c>
    </row>
    <row r="267" spans="1:12" ht="13.5" customHeight="1" thickBot="1">
      <c r="A267" s="29"/>
      <c r="B267" s="16"/>
      <c r="C267" s="66"/>
      <c r="D267" s="67"/>
      <c r="E267" s="307">
        <v>4251</v>
      </c>
      <c r="F267" s="262">
        <f t="shared" si="80"/>
        <v>0</v>
      </c>
      <c r="G267" s="259">
        <v>0</v>
      </c>
      <c r="H267" s="259">
        <v>0</v>
      </c>
      <c r="I267" s="259">
        <v>0</v>
      </c>
      <c r="J267" s="259">
        <v>0</v>
      </c>
      <c r="K267" s="259">
        <v>0</v>
      </c>
      <c r="L267" s="259">
        <v>0</v>
      </c>
    </row>
    <row r="268" spans="1:12" ht="13.5" customHeight="1" thickBot="1">
      <c r="A268" s="29"/>
      <c r="B268" s="16"/>
      <c r="C268" s="66"/>
      <c r="D268" s="67"/>
      <c r="E268" s="307">
        <v>5112</v>
      </c>
      <c r="F268" s="262">
        <f t="shared" si="80"/>
        <v>6000</v>
      </c>
      <c r="G268" s="259">
        <v>0</v>
      </c>
      <c r="H268" s="259">
        <v>6000</v>
      </c>
      <c r="I268" s="259">
        <v>6000</v>
      </c>
      <c r="J268" s="259">
        <v>6000</v>
      </c>
      <c r="K268" s="259">
        <v>6000</v>
      </c>
      <c r="L268" s="259">
        <v>6000</v>
      </c>
    </row>
    <row r="269" spans="1:12" ht="13.5" customHeight="1" thickBot="1">
      <c r="A269" s="29"/>
      <c r="B269" s="16"/>
      <c r="C269" s="66"/>
      <c r="D269" s="67"/>
      <c r="E269" s="307">
        <v>5134</v>
      </c>
      <c r="F269" s="262">
        <f t="shared" si="80"/>
        <v>371.03065</v>
      </c>
      <c r="G269" s="259">
        <v>0</v>
      </c>
      <c r="H269" s="432">
        <v>371.03065</v>
      </c>
      <c r="I269" s="432">
        <v>371.03065</v>
      </c>
      <c r="J269" s="432">
        <v>371.03065</v>
      </c>
      <c r="K269" s="432">
        <v>371.03065</v>
      </c>
      <c r="L269" s="432">
        <v>371.03065</v>
      </c>
    </row>
    <row r="270" spans="1:12" ht="13.5" customHeight="1" hidden="1" thickBot="1">
      <c r="A270" s="29"/>
      <c r="B270" s="16"/>
      <c r="C270" s="66"/>
      <c r="D270" s="67"/>
      <c r="E270" s="307"/>
      <c r="F270" s="262">
        <f t="shared" si="80"/>
        <v>0</v>
      </c>
      <c r="G270" s="259">
        <v>0</v>
      </c>
      <c r="H270" s="259">
        <v>0</v>
      </c>
      <c r="I270" s="259">
        <v>0</v>
      </c>
      <c r="J270" s="259">
        <v>0</v>
      </c>
      <c r="K270" s="259">
        <v>0</v>
      </c>
      <c r="L270" s="259">
        <v>0</v>
      </c>
    </row>
    <row r="271" spans="1:12" ht="48.75" customHeight="1">
      <c r="A271" s="29">
        <v>2650</v>
      </c>
      <c r="B271" s="16" t="s">
        <v>4</v>
      </c>
      <c r="C271" s="66">
        <v>5</v>
      </c>
      <c r="D271" s="67">
        <v>0</v>
      </c>
      <c r="E271" s="307" t="s">
        <v>291</v>
      </c>
      <c r="F271" s="259">
        <f aca="true" t="shared" si="82" ref="F271:L271">SUM(F273)</f>
        <v>0</v>
      </c>
      <c r="G271" s="259">
        <f t="shared" si="82"/>
        <v>0</v>
      </c>
      <c r="H271" s="327">
        <f t="shared" si="82"/>
        <v>0</v>
      </c>
      <c r="I271" s="259">
        <f t="shared" si="82"/>
        <v>0</v>
      </c>
      <c r="J271" s="327">
        <f t="shared" si="82"/>
        <v>0</v>
      </c>
      <c r="K271" s="259">
        <f t="shared" si="82"/>
        <v>0</v>
      </c>
      <c r="L271" s="259">
        <f t="shared" si="82"/>
        <v>0</v>
      </c>
    </row>
    <row r="272" spans="1:12" s="12" customFormat="1" ht="14.25" customHeight="1">
      <c r="A272" s="29"/>
      <c r="B272" s="15"/>
      <c r="C272" s="66"/>
      <c r="D272" s="67"/>
      <c r="E272" s="307" t="s">
        <v>584</v>
      </c>
      <c r="F272" s="259"/>
      <c r="G272" s="259"/>
      <c r="H272" s="327"/>
      <c r="I272" s="259"/>
      <c r="J272" s="327"/>
      <c r="K272" s="259"/>
      <c r="L272" s="259"/>
    </row>
    <row r="273" spans="1:12" ht="47.25" customHeight="1" thickBot="1">
      <c r="A273" s="29">
        <v>2651</v>
      </c>
      <c r="B273" s="16" t="s">
        <v>4</v>
      </c>
      <c r="C273" s="66">
        <v>5</v>
      </c>
      <c r="D273" s="67">
        <v>1</v>
      </c>
      <c r="E273" s="307" t="s">
        <v>291</v>
      </c>
      <c r="F273" s="262">
        <f>SUM(G273:H273)</f>
        <v>0</v>
      </c>
      <c r="G273" s="262">
        <v>0</v>
      </c>
      <c r="H273" s="340">
        <v>0</v>
      </c>
      <c r="I273" s="262">
        <v>0</v>
      </c>
      <c r="J273" s="340">
        <v>0</v>
      </c>
      <c r="K273" s="262">
        <v>0</v>
      </c>
      <c r="L273" s="262">
        <v>0</v>
      </c>
    </row>
    <row r="274" spans="1:12" ht="35.25" customHeight="1">
      <c r="A274" s="29">
        <v>2660</v>
      </c>
      <c r="B274" s="16" t="s">
        <v>4</v>
      </c>
      <c r="C274" s="66">
        <v>6</v>
      </c>
      <c r="D274" s="67">
        <v>0</v>
      </c>
      <c r="E274" s="307" t="s">
        <v>297</v>
      </c>
      <c r="F274" s="259">
        <f aca="true" t="shared" si="83" ref="F274:L274">SUM(F276)</f>
        <v>0</v>
      </c>
      <c r="G274" s="259">
        <f t="shared" si="83"/>
        <v>0</v>
      </c>
      <c r="H274" s="327">
        <f t="shared" si="83"/>
        <v>0</v>
      </c>
      <c r="I274" s="259">
        <f t="shared" si="83"/>
        <v>0</v>
      </c>
      <c r="J274" s="327">
        <f t="shared" si="83"/>
        <v>0</v>
      </c>
      <c r="K274" s="259">
        <f t="shared" si="83"/>
        <v>0</v>
      </c>
      <c r="L274" s="259">
        <f t="shared" si="83"/>
        <v>0</v>
      </c>
    </row>
    <row r="275" spans="1:12" s="12" customFormat="1" ht="14.25" customHeight="1">
      <c r="A275" s="29"/>
      <c r="B275" s="15"/>
      <c r="C275" s="66"/>
      <c r="D275" s="67"/>
      <c r="E275" s="307" t="s">
        <v>584</v>
      </c>
      <c r="F275" s="259"/>
      <c r="G275" s="259"/>
      <c r="H275" s="327"/>
      <c r="I275" s="259"/>
      <c r="J275" s="327"/>
      <c r="K275" s="259"/>
      <c r="L275" s="259"/>
    </row>
    <row r="276" spans="1:12" ht="37.5" customHeight="1" thickBot="1">
      <c r="A276" s="29">
        <v>2661</v>
      </c>
      <c r="B276" s="16" t="s">
        <v>4</v>
      </c>
      <c r="C276" s="66">
        <v>6</v>
      </c>
      <c r="D276" s="67">
        <v>1</v>
      </c>
      <c r="E276" s="307" t="s">
        <v>297</v>
      </c>
      <c r="F276" s="262">
        <f>SUM(G276:H276)</f>
        <v>0</v>
      </c>
      <c r="G276" s="322">
        <f aca="true" t="shared" si="84" ref="G276:L276">G277+G278</f>
        <v>0</v>
      </c>
      <c r="H276" s="325">
        <f t="shared" si="84"/>
        <v>0</v>
      </c>
      <c r="I276" s="322">
        <f t="shared" si="84"/>
        <v>0</v>
      </c>
      <c r="J276" s="325">
        <f t="shared" si="84"/>
        <v>0</v>
      </c>
      <c r="K276" s="322">
        <f t="shared" si="84"/>
        <v>0</v>
      </c>
      <c r="L276" s="322">
        <f t="shared" si="84"/>
        <v>0</v>
      </c>
    </row>
    <row r="277" spans="1:12" ht="26.25" customHeight="1" hidden="1" thickBot="1">
      <c r="A277" s="29"/>
      <c r="B277" s="16"/>
      <c r="C277" s="66"/>
      <c r="D277" s="67"/>
      <c r="E277" s="307"/>
      <c r="F277" s="262">
        <f>SUM(G277:H277)</f>
        <v>0</v>
      </c>
      <c r="G277" s="259">
        <v>0</v>
      </c>
      <c r="H277" s="259">
        <v>0</v>
      </c>
      <c r="I277" s="259">
        <v>0</v>
      </c>
      <c r="J277" s="259">
        <v>0</v>
      </c>
      <c r="K277" s="259">
        <v>0</v>
      </c>
      <c r="L277" s="259">
        <v>0</v>
      </c>
    </row>
    <row r="278" spans="1:12" ht="26.25" customHeight="1" hidden="1" thickBot="1">
      <c r="A278" s="29"/>
      <c r="B278" s="16"/>
      <c r="C278" s="66"/>
      <c r="D278" s="67"/>
      <c r="E278" s="307"/>
      <c r="F278" s="262">
        <f>SUM(G278:H278)</f>
        <v>0</v>
      </c>
      <c r="G278" s="259">
        <v>0</v>
      </c>
      <c r="H278" s="259">
        <v>0</v>
      </c>
      <c r="I278" s="259">
        <v>0</v>
      </c>
      <c r="J278" s="259">
        <v>0</v>
      </c>
      <c r="K278" s="259">
        <v>0</v>
      </c>
      <c r="L278" s="259">
        <v>0</v>
      </c>
    </row>
    <row r="279" spans="1:12" s="30" customFormat="1" ht="36" customHeight="1">
      <c r="A279" s="29">
        <v>2700</v>
      </c>
      <c r="B279" s="16" t="s">
        <v>5</v>
      </c>
      <c r="C279" s="397">
        <v>0</v>
      </c>
      <c r="D279" s="398">
        <v>0</v>
      </c>
      <c r="E279" s="399" t="s">
        <v>704</v>
      </c>
      <c r="F279" s="395">
        <f aca="true" t="shared" si="85" ref="F279:L279">SUM(F281,F286,F292,F298,F301,F304)</f>
        <v>0</v>
      </c>
      <c r="G279" s="395">
        <f t="shared" si="85"/>
        <v>0</v>
      </c>
      <c r="H279" s="396">
        <f t="shared" si="85"/>
        <v>0</v>
      </c>
      <c r="I279" s="395">
        <f t="shared" si="85"/>
        <v>0</v>
      </c>
      <c r="J279" s="396">
        <f t="shared" si="85"/>
        <v>0</v>
      </c>
      <c r="K279" s="395">
        <f t="shared" si="85"/>
        <v>0</v>
      </c>
      <c r="L279" s="395">
        <f t="shared" si="85"/>
        <v>0</v>
      </c>
    </row>
    <row r="280" spans="1:12" ht="11.25" customHeight="1">
      <c r="A280" s="32"/>
      <c r="B280" s="15"/>
      <c r="C280" s="251"/>
      <c r="D280" s="252"/>
      <c r="E280" s="307" t="s">
        <v>583</v>
      </c>
      <c r="F280" s="283"/>
      <c r="G280" s="283"/>
      <c r="H280" s="338"/>
      <c r="I280" s="283"/>
      <c r="J280" s="338"/>
      <c r="K280" s="283"/>
      <c r="L280" s="283"/>
    </row>
    <row r="281" spans="1:12" ht="30" customHeight="1">
      <c r="A281" s="29">
        <v>2710</v>
      </c>
      <c r="B281" s="16" t="s">
        <v>5</v>
      </c>
      <c r="C281" s="66">
        <v>1</v>
      </c>
      <c r="D281" s="67">
        <v>0</v>
      </c>
      <c r="E281" s="307" t="s">
        <v>298</v>
      </c>
      <c r="F281" s="259">
        <f aca="true" t="shared" si="86" ref="F281:L281">SUM(F283:F285)</f>
        <v>0</v>
      </c>
      <c r="G281" s="259">
        <f t="shared" si="86"/>
        <v>0</v>
      </c>
      <c r="H281" s="327">
        <f t="shared" si="86"/>
        <v>0</v>
      </c>
      <c r="I281" s="259">
        <f t="shared" si="86"/>
        <v>0</v>
      </c>
      <c r="J281" s="327">
        <f t="shared" si="86"/>
        <v>0</v>
      </c>
      <c r="K281" s="259">
        <f t="shared" si="86"/>
        <v>0</v>
      </c>
      <c r="L281" s="259">
        <f t="shared" si="86"/>
        <v>0</v>
      </c>
    </row>
    <row r="282" spans="1:12" s="12" customFormat="1" ht="14.25" customHeight="1">
      <c r="A282" s="29"/>
      <c r="B282" s="15"/>
      <c r="C282" s="66"/>
      <c r="D282" s="67"/>
      <c r="E282" s="307" t="s">
        <v>584</v>
      </c>
      <c r="F282" s="259"/>
      <c r="G282" s="259"/>
      <c r="H282" s="327"/>
      <c r="I282" s="259"/>
      <c r="J282" s="327"/>
      <c r="K282" s="259"/>
      <c r="L282" s="259"/>
    </row>
    <row r="283" spans="1:12" ht="18" customHeight="1" thickBot="1">
      <c r="A283" s="29">
        <v>2711</v>
      </c>
      <c r="B283" s="16" t="s">
        <v>5</v>
      </c>
      <c r="C283" s="66">
        <v>1</v>
      </c>
      <c r="D283" s="67">
        <v>1</v>
      </c>
      <c r="E283" s="307" t="s">
        <v>299</v>
      </c>
      <c r="F283" s="262">
        <f>SUM(G283:H283)</f>
        <v>0</v>
      </c>
      <c r="G283" s="259">
        <v>0</v>
      </c>
      <c r="H283" s="259">
        <v>0</v>
      </c>
      <c r="I283" s="259">
        <v>0</v>
      </c>
      <c r="J283" s="259">
        <v>0</v>
      </c>
      <c r="K283" s="259">
        <v>0</v>
      </c>
      <c r="L283" s="259">
        <v>0</v>
      </c>
    </row>
    <row r="284" spans="1:12" ht="21.75" customHeight="1" thickBot="1">
      <c r="A284" s="29">
        <v>2712</v>
      </c>
      <c r="B284" s="16" t="s">
        <v>5</v>
      </c>
      <c r="C284" s="66">
        <v>1</v>
      </c>
      <c r="D284" s="67">
        <v>2</v>
      </c>
      <c r="E284" s="307" t="s">
        <v>300</v>
      </c>
      <c r="F284" s="262">
        <f>SUM(G284:H284)</f>
        <v>0</v>
      </c>
      <c r="G284" s="259">
        <v>0</v>
      </c>
      <c r="H284" s="259">
        <v>0</v>
      </c>
      <c r="I284" s="259">
        <v>0</v>
      </c>
      <c r="J284" s="259">
        <v>0</v>
      </c>
      <c r="K284" s="259">
        <v>0</v>
      </c>
      <c r="L284" s="259">
        <v>0</v>
      </c>
    </row>
    <row r="285" spans="1:12" ht="23.25" customHeight="1" thickBot="1">
      <c r="A285" s="29">
        <v>2713</v>
      </c>
      <c r="B285" s="16" t="s">
        <v>5</v>
      </c>
      <c r="C285" s="66">
        <v>1</v>
      </c>
      <c r="D285" s="67">
        <v>3</v>
      </c>
      <c r="E285" s="307" t="s">
        <v>456</v>
      </c>
      <c r="F285" s="262">
        <f>SUM(G285:H285)</f>
        <v>0</v>
      </c>
      <c r="G285" s="259">
        <v>0</v>
      </c>
      <c r="H285" s="259">
        <v>0</v>
      </c>
      <c r="I285" s="259">
        <v>0</v>
      </c>
      <c r="J285" s="259">
        <v>0</v>
      </c>
      <c r="K285" s="259">
        <v>0</v>
      </c>
      <c r="L285" s="259">
        <v>0</v>
      </c>
    </row>
    <row r="286" spans="1:12" ht="24" customHeight="1">
      <c r="A286" s="29">
        <v>2720</v>
      </c>
      <c r="B286" s="16" t="s">
        <v>5</v>
      </c>
      <c r="C286" s="66">
        <v>2</v>
      </c>
      <c r="D286" s="67">
        <v>0</v>
      </c>
      <c r="E286" s="307" t="s">
        <v>6</v>
      </c>
      <c r="F286" s="259">
        <f aca="true" t="shared" si="87" ref="F286:L286">SUM(F288:F291)</f>
        <v>0</v>
      </c>
      <c r="G286" s="259">
        <f t="shared" si="87"/>
        <v>0</v>
      </c>
      <c r="H286" s="327">
        <f t="shared" si="87"/>
        <v>0</v>
      </c>
      <c r="I286" s="259">
        <f t="shared" si="87"/>
        <v>0</v>
      </c>
      <c r="J286" s="327">
        <f t="shared" si="87"/>
        <v>0</v>
      </c>
      <c r="K286" s="259">
        <f t="shared" si="87"/>
        <v>0</v>
      </c>
      <c r="L286" s="259">
        <f t="shared" si="87"/>
        <v>0</v>
      </c>
    </row>
    <row r="287" spans="1:12" s="12" customFormat="1" ht="14.25" customHeight="1">
      <c r="A287" s="29"/>
      <c r="B287" s="15"/>
      <c r="C287" s="66"/>
      <c r="D287" s="67"/>
      <c r="E287" s="307" t="s">
        <v>584</v>
      </c>
      <c r="F287" s="259"/>
      <c r="G287" s="259"/>
      <c r="H287" s="327"/>
      <c r="I287" s="259"/>
      <c r="J287" s="327"/>
      <c r="K287" s="259"/>
      <c r="L287" s="259"/>
    </row>
    <row r="288" spans="1:12" ht="24.75" customHeight="1" thickBot="1">
      <c r="A288" s="29">
        <v>2721</v>
      </c>
      <c r="B288" s="16" t="s">
        <v>5</v>
      </c>
      <c r="C288" s="66">
        <v>2</v>
      </c>
      <c r="D288" s="67">
        <v>1</v>
      </c>
      <c r="E288" s="307" t="s">
        <v>301</v>
      </c>
      <c r="F288" s="262">
        <f>SUM(G288:H288)</f>
        <v>0</v>
      </c>
      <c r="G288" s="262">
        <v>0</v>
      </c>
      <c r="H288" s="262">
        <v>0</v>
      </c>
      <c r="I288" s="262">
        <v>0</v>
      </c>
      <c r="J288" s="262">
        <v>0</v>
      </c>
      <c r="K288" s="262">
        <v>0</v>
      </c>
      <c r="L288" s="262">
        <v>0</v>
      </c>
    </row>
    <row r="289" spans="1:12" ht="24.75" customHeight="1" thickBot="1">
      <c r="A289" s="29">
        <v>2722</v>
      </c>
      <c r="B289" s="16" t="s">
        <v>5</v>
      </c>
      <c r="C289" s="66">
        <v>2</v>
      </c>
      <c r="D289" s="67">
        <v>2</v>
      </c>
      <c r="E289" s="307" t="s">
        <v>302</v>
      </c>
      <c r="F289" s="262">
        <f>SUM(G289:H289)</f>
        <v>0</v>
      </c>
      <c r="G289" s="262">
        <v>0</v>
      </c>
      <c r="H289" s="262">
        <v>0</v>
      </c>
      <c r="I289" s="262">
        <v>0</v>
      </c>
      <c r="J289" s="262">
        <v>0</v>
      </c>
      <c r="K289" s="262">
        <v>0</v>
      </c>
      <c r="L289" s="262">
        <v>0</v>
      </c>
    </row>
    <row r="290" spans="1:12" ht="19.5" customHeight="1" thickBot="1">
      <c r="A290" s="29">
        <v>2723</v>
      </c>
      <c r="B290" s="16" t="s">
        <v>5</v>
      </c>
      <c r="C290" s="66">
        <v>2</v>
      </c>
      <c r="D290" s="67">
        <v>3</v>
      </c>
      <c r="E290" s="307" t="s">
        <v>457</v>
      </c>
      <c r="F290" s="262">
        <f>SUM(G290:H290)</f>
        <v>0</v>
      </c>
      <c r="G290" s="262">
        <v>0</v>
      </c>
      <c r="H290" s="262">
        <v>0</v>
      </c>
      <c r="I290" s="262">
        <v>0</v>
      </c>
      <c r="J290" s="262">
        <v>0</v>
      </c>
      <c r="K290" s="262">
        <v>0</v>
      </c>
      <c r="L290" s="262">
        <v>0</v>
      </c>
    </row>
    <row r="291" spans="1:12" ht="15.75" customHeight="1" thickBot="1">
      <c r="A291" s="29">
        <v>2724</v>
      </c>
      <c r="B291" s="16" t="s">
        <v>5</v>
      </c>
      <c r="C291" s="66">
        <v>2</v>
      </c>
      <c r="D291" s="67">
        <v>4</v>
      </c>
      <c r="E291" s="307" t="s">
        <v>303</v>
      </c>
      <c r="F291" s="262">
        <f>SUM(G291:H291)</f>
        <v>0</v>
      </c>
      <c r="G291" s="262">
        <v>0</v>
      </c>
      <c r="H291" s="262">
        <v>0</v>
      </c>
      <c r="I291" s="262">
        <v>0</v>
      </c>
      <c r="J291" s="262">
        <v>0</v>
      </c>
      <c r="K291" s="262">
        <v>0</v>
      </c>
      <c r="L291" s="262">
        <v>0</v>
      </c>
    </row>
    <row r="292" spans="1:12" ht="19.5" customHeight="1">
      <c r="A292" s="29">
        <v>2730</v>
      </c>
      <c r="B292" s="16" t="s">
        <v>5</v>
      </c>
      <c r="C292" s="66">
        <v>3</v>
      </c>
      <c r="D292" s="67">
        <v>0</v>
      </c>
      <c r="E292" s="307" t="s">
        <v>304</v>
      </c>
      <c r="F292" s="259">
        <f aca="true" t="shared" si="88" ref="F292:L292">SUM(F294:F297)</f>
        <v>0</v>
      </c>
      <c r="G292" s="259">
        <f t="shared" si="88"/>
        <v>0</v>
      </c>
      <c r="H292" s="327">
        <f t="shared" si="88"/>
        <v>0</v>
      </c>
      <c r="I292" s="259">
        <f t="shared" si="88"/>
        <v>0</v>
      </c>
      <c r="J292" s="327">
        <f t="shared" si="88"/>
        <v>0</v>
      </c>
      <c r="K292" s="259">
        <f t="shared" si="88"/>
        <v>0</v>
      </c>
      <c r="L292" s="259">
        <f t="shared" si="88"/>
        <v>0</v>
      </c>
    </row>
    <row r="293" spans="1:12" s="12" customFormat="1" ht="10.5" customHeight="1">
      <c r="A293" s="29"/>
      <c r="B293" s="15"/>
      <c r="C293" s="66"/>
      <c r="D293" s="67"/>
      <c r="E293" s="307" t="s">
        <v>584</v>
      </c>
      <c r="F293" s="259"/>
      <c r="G293" s="259"/>
      <c r="H293" s="327"/>
      <c r="I293" s="259"/>
      <c r="J293" s="327"/>
      <c r="K293" s="259"/>
      <c r="L293" s="259"/>
    </row>
    <row r="294" spans="1:12" ht="24.75" customHeight="1" thickBot="1">
      <c r="A294" s="29">
        <v>2731</v>
      </c>
      <c r="B294" s="16" t="s">
        <v>5</v>
      </c>
      <c r="C294" s="66">
        <v>3</v>
      </c>
      <c r="D294" s="67">
        <v>1</v>
      </c>
      <c r="E294" s="307" t="s">
        <v>305</v>
      </c>
      <c r="F294" s="262">
        <f>SUM(G294:H294)</f>
        <v>0</v>
      </c>
      <c r="G294" s="262">
        <v>0</v>
      </c>
      <c r="H294" s="262">
        <v>0</v>
      </c>
      <c r="I294" s="262">
        <v>0</v>
      </c>
      <c r="J294" s="262">
        <v>0</v>
      </c>
      <c r="K294" s="262">
        <v>0</v>
      </c>
      <c r="L294" s="262">
        <v>0</v>
      </c>
    </row>
    <row r="295" spans="1:12" ht="23.25" customHeight="1" thickBot="1">
      <c r="A295" s="29">
        <v>2732</v>
      </c>
      <c r="B295" s="16" t="s">
        <v>5</v>
      </c>
      <c r="C295" s="66">
        <v>3</v>
      </c>
      <c r="D295" s="67">
        <v>2</v>
      </c>
      <c r="E295" s="307" t="s">
        <v>306</v>
      </c>
      <c r="F295" s="262">
        <f>SUM(G295:H295)</f>
        <v>0</v>
      </c>
      <c r="G295" s="262">
        <v>0</v>
      </c>
      <c r="H295" s="262">
        <v>0</v>
      </c>
      <c r="I295" s="262">
        <v>0</v>
      </c>
      <c r="J295" s="262">
        <v>0</v>
      </c>
      <c r="K295" s="262">
        <v>0</v>
      </c>
      <c r="L295" s="262">
        <v>0</v>
      </c>
    </row>
    <row r="296" spans="1:12" ht="26.25" customHeight="1" thickBot="1">
      <c r="A296" s="29">
        <v>2733</v>
      </c>
      <c r="B296" s="16" t="s">
        <v>5</v>
      </c>
      <c r="C296" s="66">
        <v>3</v>
      </c>
      <c r="D296" s="67">
        <v>3</v>
      </c>
      <c r="E296" s="307" t="s">
        <v>307</v>
      </c>
      <c r="F296" s="262">
        <f>SUM(G296:H296)</f>
        <v>0</v>
      </c>
      <c r="G296" s="262">
        <v>0</v>
      </c>
      <c r="H296" s="262">
        <v>0</v>
      </c>
      <c r="I296" s="262">
        <v>0</v>
      </c>
      <c r="J296" s="262">
        <v>0</v>
      </c>
      <c r="K296" s="262">
        <v>0</v>
      </c>
      <c r="L296" s="262">
        <v>0</v>
      </c>
    </row>
    <row r="297" spans="1:12" ht="39" customHeight="1" thickBot="1">
      <c r="A297" s="29">
        <v>2734</v>
      </c>
      <c r="B297" s="16" t="s">
        <v>5</v>
      </c>
      <c r="C297" s="66">
        <v>3</v>
      </c>
      <c r="D297" s="67">
        <v>4</v>
      </c>
      <c r="E297" s="307" t="s">
        <v>308</v>
      </c>
      <c r="F297" s="262">
        <f>SUM(G297:H297)</f>
        <v>0</v>
      </c>
      <c r="G297" s="262">
        <v>0</v>
      </c>
      <c r="H297" s="262">
        <v>0</v>
      </c>
      <c r="I297" s="262">
        <v>0</v>
      </c>
      <c r="J297" s="262">
        <v>0</v>
      </c>
      <c r="K297" s="262">
        <v>0</v>
      </c>
      <c r="L297" s="262">
        <v>0</v>
      </c>
    </row>
    <row r="298" spans="1:12" ht="26.25" customHeight="1">
      <c r="A298" s="29">
        <v>2740</v>
      </c>
      <c r="B298" s="16" t="s">
        <v>5</v>
      </c>
      <c r="C298" s="66">
        <v>4</v>
      </c>
      <c r="D298" s="67">
        <v>0</v>
      </c>
      <c r="E298" s="307" t="s">
        <v>309</v>
      </c>
      <c r="F298" s="259">
        <f aca="true" t="shared" si="89" ref="F298:L298">SUM(F300)</f>
        <v>0</v>
      </c>
      <c r="G298" s="259">
        <f t="shared" si="89"/>
        <v>0</v>
      </c>
      <c r="H298" s="327">
        <f t="shared" si="89"/>
        <v>0</v>
      </c>
      <c r="I298" s="259">
        <f t="shared" si="89"/>
        <v>0</v>
      </c>
      <c r="J298" s="327">
        <f t="shared" si="89"/>
        <v>0</v>
      </c>
      <c r="K298" s="259">
        <f t="shared" si="89"/>
        <v>0</v>
      </c>
      <c r="L298" s="259">
        <f t="shared" si="89"/>
        <v>0</v>
      </c>
    </row>
    <row r="299" spans="1:12" s="12" customFormat="1" ht="17.25" customHeight="1">
      <c r="A299" s="29"/>
      <c r="B299" s="15"/>
      <c r="C299" s="66"/>
      <c r="D299" s="67"/>
      <c r="E299" s="307" t="s">
        <v>584</v>
      </c>
      <c r="F299" s="259"/>
      <c r="G299" s="259"/>
      <c r="H299" s="327"/>
      <c r="I299" s="259"/>
      <c r="J299" s="327"/>
      <c r="K299" s="259"/>
      <c r="L299" s="259"/>
    </row>
    <row r="300" spans="1:12" ht="27.75" customHeight="1" thickBot="1">
      <c r="A300" s="29">
        <v>2741</v>
      </c>
      <c r="B300" s="16" t="s">
        <v>5</v>
      </c>
      <c r="C300" s="66">
        <v>4</v>
      </c>
      <c r="D300" s="67">
        <v>1</v>
      </c>
      <c r="E300" s="307" t="s">
        <v>309</v>
      </c>
      <c r="F300" s="262">
        <f>SUM(G300:H300)</f>
        <v>0</v>
      </c>
      <c r="G300" s="262">
        <v>0</v>
      </c>
      <c r="H300" s="340">
        <v>0</v>
      </c>
      <c r="I300" s="262">
        <v>0</v>
      </c>
      <c r="J300" s="340">
        <v>0</v>
      </c>
      <c r="K300" s="262">
        <v>0</v>
      </c>
      <c r="L300" s="262">
        <v>0</v>
      </c>
    </row>
    <row r="301" spans="1:12" ht="39.75" customHeight="1">
      <c r="A301" s="29">
        <v>2750</v>
      </c>
      <c r="B301" s="16" t="s">
        <v>5</v>
      </c>
      <c r="C301" s="66">
        <v>5</v>
      </c>
      <c r="D301" s="67">
        <v>0</v>
      </c>
      <c r="E301" s="307" t="s">
        <v>310</v>
      </c>
      <c r="F301" s="259">
        <f aca="true" t="shared" si="90" ref="F301:L301">SUM(F303)</f>
        <v>0</v>
      </c>
      <c r="G301" s="259">
        <f t="shared" si="90"/>
        <v>0</v>
      </c>
      <c r="H301" s="327">
        <f t="shared" si="90"/>
        <v>0</v>
      </c>
      <c r="I301" s="259">
        <f t="shared" si="90"/>
        <v>0</v>
      </c>
      <c r="J301" s="327">
        <f t="shared" si="90"/>
        <v>0</v>
      </c>
      <c r="K301" s="259">
        <f t="shared" si="90"/>
        <v>0</v>
      </c>
      <c r="L301" s="259">
        <f t="shared" si="90"/>
        <v>0</v>
      </c>
    </row>
    <row r="302" spans="1:12" s="12" customFormat="1" ht="15.75" customHeight="1">
      <c r="A302" s="29"/>
      <c r="B302" s="15"/>
      <c r="C302" s="66"/>
      <c r="D302" s="67"/>
      <c r="E302" s="307" t="s">
        <v>584</v>
      </c>
      <c r="F302" s="259"/>
      <c r="G302" s="259"/>
      <c r="H302" s="327"/>
      <c r="I302" s="259"/>
      <c r="J302" s="327"/>
      <c r="K302" s="259"/>
      <c r="L302" s="259"/>
    </row>
    <row r="303" spans="1:12" ht="37.5" customHeight="1" thickBot="1">
      <c r="A303" s="29">
        <v>2751</v>
      </c>
      <c r="B303" s="16" t="s">
        <v>5</v>
      </c>
      <c r="C303" s="66">
        <v>5</v>
      </c>
      <c r="D303" s="67">
        <v>1</v>
      </c>
      <c r="E303" s="307" t="s">
        <v>310</v>
      </c>
      <c r="F303" s="262">
        <f>SUM(G303:H303)</f>
        <v>0</v>
      </c>
      <c r="G303" s="262">
        <v>0</v>
      </c>
      <c r="H303" s="340">
        <v>0</v>
      </c>
      <c r="I303" s="262">
        <v>0</v>
      </c>
      <c r="J303" s="340">
        <v>0</v>
      </c>
      <c r="K303" s="262">
        <v>0</v>
      </c>
      <c r="L303" s="262">
        <v>0</v>
      </c>
    </row>
    <row r="304" spans="1:12" ht="26.25" customHeight="1">
      <c r="A304" s="29">
        <v>2760</v>
      </c>
      <c r="B304" s="16" t="s">
        <v>5</v>
      </c>
      <c r="C304" s="66">
        <v>6</v>
      </c>
      <c r="D304" s="67">
        <v>0</v>
      </c>
      <c r="E304" s="307" t="s">
        <v>311</v>
      </c>
      <c r="F304" s="259">
        <f aca="true" t="shared" si="91" ref="F304:L304">SUM(F306:F307)</f>
        <v>0</v>
      </c>
      <c r="G304" s="259">
        <f t="shared" si="91"/>
        <v>0</v>
      </c>
      <c r="H304" s="327">
        <f t="shared" si="91"/>
        <v>0</v>
      </c>
      <c r="I304" s="259">
        <f t="shared" si="91"/>
        <v>0</v>
      </c>
      <c r="J304" s="327">
        <f t="shared" si="91"/>
        <v>0</v>
      </c>
      <c r="K304" s="259">
        <f t="shared" si="91"/>
        <v>0</v>
      </c>
      <c r="L304" s="259">
        <f t="shared" si="91"/>
        <v>0</v>
      </c>
    </row>
    <row r="305" spans="1:12" s="12" customFormat="1" ht="16.5" customHeight="1">
      <c r="A305" s="29"/>
      <c r="B305" s="15"/>
      <c r="C305" s="66"/>
      <c r="D305" s="67"/>
      <c r="E305" s="307" t="s">
        <v>584</v>
      </c>
      <c r="F305" s="259"/>
      <c r="G305" s="259"/>
      <c r="H305" s="327"/>
      <c r="I305" s="259"/>
      <c r="J305" s="327"/>
      <c r="K305" s="259"/>
      <c r="L305" s="259"/>
    </row>
    <row r="306" spans="1:12" ht="24.75" thickBot="1">
      <c r="A306" s="29">
        <v>2761</v>
      </c>
      <c r="B306" s="16" t="s">
        <v>5</v>
      </c>
      <c r="C306" s="66">
        <v>6</v>
      </c>
      <c r="D306" s="67">
        <v>1</v>
      </c>
      <c r="E306" s="307" t="s">
        <v>7</v>
      </c>
      <c r="F306" s="262">
        <f>SUM(G306:H306)</f>
        <v>0</v>
      </c>
      <c r="G306" s="262">
        <v>0</v>
      </c>
      <c r="H306" s="262">
        <v>0</v>
      </c>
      <c r="I306" s="262">
        <v>0</v>
      </c>
      <c r="J306" s="262">
        <v>0</v>
      </c>
      <c r="K306" s="262">
        <v>0</v>
      </c>
      <c r="L306" s="262">
        <v>0</v>
      </c>
    </row>
    <row r="307" spans="1:12" ht="23.25" customHeight="1" thickBot="1">
      <c r="A307" s="29">
        <v>2762</v>
      </c>
      <c r="B307" s="16" t="s">
        <v>5</v>
      </c>
      <c r="C307" s="66">
        <v>6</v>
      </c>
      <c r="D307" s="67">
        <v>2</v>
      </c>
      <c r="E307" s="307" t="s">
        <v>311</v>
      </c>
      <c r="F307" s="262">
        <f>SUM(G307:H307)</f>
        <v>0</v>
      </c>
      <c r="G307" s="262">
        <v>0</v>
      </c>
      <c r="H307" s="262">
        <v>0</v>
      </c>
      <c r="I307" s="262">
        <v>0</v>
      </c>
      <c r="J307" s="262">
        <v>0</v>
      </c>
      <c r="K307" s="262">
        <v>0</v>
      </c>
      <c r="L307" s="262">
        <v>0</v>
      </c>
    </row>
    <row r="308" spans="1:12" s="30" customFormat="1" ht="37.5" customHeight="1">
      <c r="A308" s="29">
        <v>2800</v>
      </c>
      <c r="B308" s="16" t="s">
        <v>8</v>
      </c>
      <c r="C308" s="397">
        <v>0</v>
      </c>
      <c r="D308" s="398">
        <v>0</v>
      </c>
      <c r="E308" s="399" t="s">
        <v>705</v>
      </c>
      <c r="F308" s="395">
        <f aca="true" t="shared" si="92" ref="F308:L308">SUM(F310,F317,F353,F359,F364,F367)</f>
        <v>69556.1</v>
      </c>
      <c r="G308" s="395">
        <f t="shared" si="92"/>
        <v>69556.1</v>
      </c>
      <c r="H308" s="396">
        <f t="shared" si="92"/>
        <v>0</v>
      </c>
      <c r="I308" s="395">
        <f t="shared" si="92"/>
        <v>21775.1</v>
      </c>
      <c r="J308" s="396">
        <f t="shared" si="92"/>
        <v>36737.1</v>
      </c>
      <c r="K308" s="395">
        <f t="shared" si="92"/>
        <v>53086.6</v>
      </c>
      <c r="L308" s="395">
        <f t="shared" si="92"/>
        <v>69556.1</v>
      </c>
    </row>
    <row r="309" spans="1:12" ht="11.25" customHeight="1">
      <c r="A309" s="32"/>
      <c r="B309" s="15"/>
      <c r="C309" s="251"/>
      <c r="D309" s="252"/>
      <c r="E309" s="307" t="s">
        <v>583</v>
      </c>
      <c r="F309" s="283"/>
      <c r="G309" s="283"/>
      <c r="H309" s="338"/>
      <c r="I309" s="283"/>
      <c r="J309" s="338"/>
      <c r="K309" s="283"/>
      <c r="L309" s="283"/>
    </row>
    <row r="310" spans="1:12" ht="18.75" customHeight="1">
      <c r="A310" s="29">
        <v>2810</v>
      </c>
      <c r="B310" s="16" t="s">
        <v>8</v>
      </c>
      <c r="C310" s="66">
        <v>1</v>
      </c>
      <c r="D310" s="67">
        <v>0</v>
      </c>
      <c r="E310" s="307" t="s">
        <v>312</v>
      </c>
      <c r="F310" s="395">
        <f aca="true" t="shared" si="93" ref="F310:L310">SUM(F312)</f>
        <v>920</v>
      </c>
      <c r="G310" s="395">
        <f t="shared" si="93"/>
        <v>920</v>
      </c>
      <c r="H310" s="396">
        <f t="shared" si="93"/>
        <v>0</v>
      </c>
      <c r="I310" s="395">
        <f t="shared" si="93"/>
        <v>420</v>
      </c>
      <c r="J310" s="396">
        <f t="shared" si="93"/>
        <v>570</v>
      </c>
      <c r="K310" s="395">
        <f t="shared" si="93"/>
        <v>870</v>
      </c>
      <c r="L310" s="395">
        <f t="shared" si="93"/>
        <v>920</v>
      </c>
    </row>
    <row r="311" spans="1:12" s="12" customFormat="1" ht="12.75" customHeight="1">
      <c r="A311" s="29"/>
      <c r="B311" s="15"/>
      <c r="C311" s="66"/>
      <c r="D311" s="67"/>
      <c r="E311" s="307" t="s">
        <v>584</v>
      </c>
      <c r="F311" s="259"/>
      <c r="G311" s="259"/>
      <c r="H311" s="327"/>
      <c r="I311" s="259"/>
      <c r="J311" s="327"/>
      <c r="K311" s="259"/>
      <c r="L311" s="259"/>
    </row>
    <row r="312" spans="1:12" ht="16.5" customHeight="1" thickBot="1">
      <c r="A312" s="29">
        <v>2811</v>
      </c>
      <c r="B312" s="16" t="s">
        <v>8</v>
      </c>
      <c r="C312" s="66">
        <v>1</v>
      </c>
      <c r="D312" s="67">
        <v>1</v>
      </c>
      <c r="E312" s="307" t="s">
        <v>312</v>
      </c>
      <c r="F312" s="262">
        <f>F313+F314+F315+F316</f>
        <v>920</v>
      </c>
      <c r="G312" s="262">
        <f aca="true" t="shared" si="94" ref="G312:L312">G313+G314+G315+G316</f>
        <v>920</v>
      </c>
      <c r="H312" s="262">
        <f t="shared" si="94"/>
        <v>0</v>
      </c>
      <c r="I312" s="262">
        <f t="shared" si="94"/>
        <v>420</v>
      </c>
      <c r="J312" s="262">
        <f t="shared" si="94"/>
        <v>570</v>
      </c>
      <c r="K312" s="262">
        <f t="shared" si="94"/>
        <v>870</v>
      </c>
      <c r="L312" s="262">
        <f t="shared" si="94"/>
        <v>920</v>
      </c>
    </row>
    <row r="313" spans="1:12" ht="16.5" customHeight="1" thickBot="1">
      <c r="A313" s="29"/>
      <c r="B313" s="16"/>
      <c r="C313" s="66"/>
      <c r="D313" s="67"/>
      <c r="E313" s="307">
        <v>4221</v>
      </c>
      <c r="F313" s="262">
        <f>SUM(G313:H313)</f>
        <v>300</v>
      </c>
      <c r="G313" s="259">
        <v>300</v>
      </c>
      <c r="H313" s="327">
        <v>0</v>
      </c>
      <c r="I313" s="259">
        <v>150</v>
      </c>
      <c r="J313" s="327">
        <v>150</v>
      </c>
      <c r="K313" s="259">
        <v>300</v>
      </c>
      <c r="L313" s="259">
        <v>300</v>
      </c>
    </row>
    <row r="314" spans="1:12" ht="16.5" customHeight="1" thickBot="1">
      <c r="A314" s="29"/>
      <c r="B314" s="16"/>
      <c r="C314" s="66"/>
      <c r="D314" s="67"/>
      <c r="E314" s="307">
        <v>4727</v>
      </c>
      <c r="F314" s="262">
        <f>SUM(G314:H314)</f>
        <v>500</v>
      </c>
      <c r="G314" s="259">
        <v>500</v>
      </c>
      <c r="H314" s="327">
        <v>0</v>
      </c>
      <c r="I314" s="259">
        <v>150</v>
      </c>
      <c r="J314" s="327">
        <v>300</v>
      </c>
      <c r="K314" s="259">
        <v>450</v>
      </c>
      <c r="L314" s="259">
        <v>500</v>
      </c>
    </row>
    <row r="315" spans="1:12" ht="16.5" customHeight="1" thickBot="1">
      <c r="A315" s="29"/>
      <c r="B315" s="16"/>
      <c r="C315" s="66"/>
      <c r="D315" s="67"/>
      <c r="E315" s="307">
        <v>4819</v>
      </c>
      <c r="F315" s="262">
        <f>SUM(G315:H315)</f>
        <v>120</v>
      </c>
      <c r="G315" s="259">
        <v>120</v>
      </c>
      <c r="H315" s="327">
        <v>0</v>
      </c>
      <c r="I315" s="259">
        <v>120</v>
      </c>
      <c r="J315" s="259">
        <v>120</v>
      </c>
      <c r="K315" s="259">
        <v>120</v>
      </c>
      <c r="L315" s="259">
        <v>120</v>
      </c>
    </row>
    <row r="316" spans="1:12" ht="16.5" customHeight="1" hidden="1" thickBot="1">
      <c r="A316" s="29"/>
      <c r="B316" s="16"/>
      <c r="C316" s="66"/>
      <c r="D316" s="67"/>
      <c r="E316" s="307">
        <v>4269</v>
      </c>
      <c r="F316" s="262">
        <f>SUM(G316:H316)</f>
        <v>0</v>
      </c>
      <c r="G316" s="259">
        <v>0</v>
      </c>
      <c r="H316" s="327">
        <v>0</v>
      </c>
      <c r="I316" s="259">
        <v>0</v>
      </c>
      <c r="J316" s="259">
        <v>0</v>
      </c>
      <c r="K316" s="259">
        <v>0</v>
      </c>
      <c r="L316" s="259">
        <v>0</v>
      </c>
    </row>
    <row r="317" spans="1:12" ht="17.25" customHeight="1">
      <c r="A317" s="29">
        <v>2820</v>
      </c>
      <c r="B317" s="16" t="s">
        <v>8</v>
      </c>
      <c r="C317" s="66">
        <v>2</v>
      </c>
      <c r="D317" s="67">
        <v>0</v>
      </c>
      <c r="E317" s="307" t="s">
        <v>315</v>
      </c>
      <c r="F317" s="395">
        <f aca="true" t="shared" si="95" ref="F317:L317">F319+F327+F330+F338</f>
        <v>68636.1</v>
      </c>
      <c r="G317" s="395">
        <f t="shared" si="95"/>
        <v>68636.1</v>
      </c>
      <c r="H317" s="395">
        <f t="shared" si="95"/>
        <v>0</v>
      </c>
      <c r="I317" s="395">
        <f t="shared" si="95"/>
        <v>21355.1</v>
      </c>
      <c r="J317" s="395">
        <f t="shared" si="95"/>
        <v>36167.1</v>
      </c>
      <c r="K317" s="395">
        <f t="shared" si="95"/>
        <v>52216.6</v>
      </c>
      <c r="L317" s="395">
        <f t="shared" si="95"/>
        <v>68636.1</v>
      </c>
    </row>
    <row r="318" spans="1:12" s="12" customFormat="1" ht="10.5" customHeight="1">
      <c r="A318" s="29"/>
      <c r="B318" s="15"/>
      <c r="C318" s="66"/>
      <c r="D318" s="67"/>
      <c r="E318" s="307" t="s">
        <v>584</v>
      </c>
      <c r="F318" s="259"/>
      <c r="G318" s="259"/>
      <c r="H318" s="327"/>
      <c r="I318" s="259"/>
      <c r="J318" s="327"/>
      <c r="K318" s="259"/>
      <c r="L318" s="259"/>
    </row>
    <row r="319" spans="1:12" ht="15.75" thickBot="1">
      <c r="A319" s="29">
        <v>2821</v>
      </c>
      <c r="B319" s="16" t="s">
        <v>8</v>
      </c>
      <c r="C319" s="66">
        <v>2</v>
      </c>
      <c r="D319" s="67">
        <v>1</v>
      </c>
      <c r="E319" s="307" t="s">
        <v>9</v>
      </c>
      <c r="F319" s="262">
        <f>F320+F321+F322+F323</f>
        <v>19718</v>
      </c>
      <c r="G319" s="262">
        <f aca="true" t="shared" si="96" ref="G319:L319">G320+G321+G322+G323</f>
        <v>19718</v>
      </c>
      <c r="H319" s="262">
        <f t="shared" si="96"/>
        <v>0</v>
      </c>
      <c r="I319" s="262">
        <f t="shared" si="96"/>
        <v>5652</v>
      </c>
      <c r="J319" s="262">
        <f>J320+J321+J322+J323</f>
        <v>10236.5</v>
      </c>
      <c r="K319" s="262">
        <f t="shared" si="96"/>
        <v>14803.5</v>
      </c>
      <c r="L319" s="262">
        <f t="shared" si="96"/>
        <v>19718</v>
      </c>
    </row>
    <row r="320" spans="1:12" ht="15.75" thickBot="1">
      <c r="A320" s="29"/>
      <c r="B320" s="16"/>
      <c r="C320" s="66"/>
      <c r="D320" s="67"/>
      <c r="E320" s="307">
        <v>4511</v>
      </c>
      <c r="F320" s="262">
        <f>SUM(G320:H320)</f>
        <v>19718</v>
      </c>
      <c r="G320" s="259">
        <v>19718</v>
      </c>
      <c r="H320" s="327">
        <v>0</v>
      </c>
      <c r="I320" s="259">
        <v>5652</v>
      </c>
      <c r="J320" s="327">
        <v>10236.5</v>
      </c>
      <c r="K320" s="259">
        <v>14803.5</v>
      </c>
      <c r="L320" s="259">
        <v>19718</v>
      </c>
    </row>
    <row r="321" spans="1:12" ht="15.75" hidden="1" thickBot="1">
      <c r="A321" s="29"/>
      <c r="B321" s="16"/>
      <c r="C321" s="66"/>
      <c r="D321" s="67"/>
      <c r="E321" s="307"/>
      <c r="F321" s="262">
        <f>SUM(G321:H321)</f>
        <v>0</v>
      </c>
      <c r="G321" s="259">
        <v>0</v>
      </c>
      <c r="H321" s="259">
        <v>0</v>
      </c>
      <c r="I321" s="259">
        <v>0</v>
      </c>
      <c r="J321" s="259">
        <v>0</v>
      </c>
      <c r="K321" s="259">
        <v>0</v>
      </c>
      <c r="L321" s="259">
        <v>0</v>
      </c>
    </row>
    <row r="322" spans="1:12" ht="15.75" hidden="1" thickBot="1">
      <c r="A322" s="29"/>
      <c r="B322" s="16"/>
      <c r="C322" s="66"/>
      <c r="D322" s="67"/>
      <c r="E322" s="307"/>
      <c r="F322" s="262">
        <f>SUM(G322:H322)</f>
        <v>0</v>
      </c>
      <c r="G322" s="259">
        <v>0</v>
      </c>
      <c r="H322" s="259">
        <v>0</v>
      </c>
      <c r="I322" s="259">
        <v>0</v>
      </c>
      <c r="J322" s="259">
        <v>0</v>
      </c>
      <c r="K322" s="259">
        <v>0</v>
      </c>
      <c r="L322" s="259">
        <v>0</v>
      </c>
    </row>
    <row r="323" spans="1:12" ht="15.75" hidden="1" thickBot="1">
      <c r="A323" s="29"/>
      <c r="B323" s="16"/>
      <c r="C323" s="66"/>
      <c r="D323" s="67"/>
      <c r="E323" s="307"/>
      <c r="F323" s="262">
        <f>SUM(G323:H323)</f>
        <v>0</v>
      </c>
      <c r="G323" s="259">
        <v>0</v>
      </c>
      <c r="H323" s="259">
        <v>0</v>
      </c>
      <c r="I323" s="259">
        <v>0</v>
      </c>
      <c r="J323" s="259">
        <v>0</v>
      </c>
      <c r="K323" s="259">
        <v>0</v>
      </c>
      <c r="L323" s="259">
        <v>0</v>
      </c>
    </row>
    <row r="324" spans="1:12" ht="15.75" hidden="1" thickBot="1">
      <c r="A324" s="29"/>
      <c r="B324" s="16"/>
      <c r="C324" s="66"/>
      <c r="D324" s="67"/>
      <c r="E324" s="307"/>
      <c r="F324" s="262"/>
      <c r="G324" s="259"/>
      <c r="H324" s="327"/>
      <c r="I324" s="259"/>
      <c r="J324" s="327"/>
      <c r="K324" s="259"/>
      <c r="L324" s="259"/>
    </row>
    <row r="325" spans="1:12" ht="15.75" hidden="1" thickBot="1">
      <c r="A325" s="29"/>
      <c r="B325" s="16"/>
      <c r="C325" s="66"/>
      <c r="D325" s="67"/>
      <c r="E325" s="307"/>
      <c r="F325" s="262"/>
      <c r="G325" s="259"/>
      <c r="H325" s="327"/>
      <c r="I325" s="259"/>
      <c r="J325" s="327"/>
      <c r="K325" s="259"/>
      <c r="L325" s="259"/>
    </row>
    <row r="326" spans="1:12" ht="15.75" hidden="1" thickBot="1">
      <c r="A326" s="29"/>
      <c r="B326" s="16"/>
      <c r="C326" s="66"/>
      <c r="D326" s="67"/>
      <c r="E326" s="307"/>
      <c r="F326" s="262">
        <f aca="true" t="shared" si="97" ref="F326:F352">SUM(G326:H326)</f>
        <v>0</v>
      </c>
      <c r="G326" s="259">
        <v>0</v>
      </c>
      <c r="H326" s="259">
        <v>0</v>
      </c>
      <c r="I326" s="259">
        <v>0</v>
      </c>
      <c r="J326" s="259">
        <v>0</v>
      </c>
      <c r="K326" s="259">
        <v>0</v>
      </c>
      <c r="L326" s="259">
        <v>0</v>
      </c>
    </row>
    <row r="327" spans="1:12" ht="15.75" thickBot="1">
      <c r="A327" s="29">
        <v>2822</v>
      </c>
      <c r="B327" s="16" t="s">
        <v>8</v>
      </c>
      <c r="C327" s="66">
        <v>2</v>
      </c>
      <c r="D327" s="67">
        <v>2</v>
      </c>
      <c r="E327" s="307" t="s">
        <v>10</v>
      </c>
      <c r="F327" s="262">
        <f t="shared" si="97"/>
        <v>0</v>
      </c>
      <c r="G327" s="259">
        <f aca="true" t="shared" si="98" ref="G327:L327">G328+G329</f>
        <v>0</v>
      </c>
      <c r="H327" s="327">
        <f t="shared" si="98"/>
        <v>0</v>
      </c>
      <c r="I327" s="259">
        <f t="shared" si="98"/>
        <v>0</v>
      </c>
      <c r="J327" s="327">
        <f t="shared" si="98"/>
        <v>0</v>
      </c>
      <c r="K327" s="259">
        <f t="shared" si="98"/>
        <v>0</v>
      </c>
      <c r="L327" s="259">
        <f t="shared" si="98"/>
        <v>0</v>
      </c>
    </row>
    <row r="328" spans="1:12" ht="15.75" hidden="1" thickBot="1">
      <c r="A328" s="29"/>
      <c r="B328" s="16"/>
      <c r="C328" s="66"/>
      <c r="D328" s="67"/>
      <c r="E328" s="307"/>
      <c r="F328" s="262">
        <f t="shared" si="97"/>
        <v>0</v>
      </c>
      <c r="G328" s="259">
        <v>0</v>
      </c>
      <c r="H328" s="259">
        <v>0</v>
      </c>
      <c r="I328" s="259">
        <v>0</v>
      </c>
      <c r="J328" s="259">
        <v>0</v>
      </c>
      <c r="K328" s="259">
        <v>0</v>
      </c>
      <c r="L328" s="259">
        <v>0</v>
      </c>
    </row>
    <row r="329" spans="1:12" ht="15.75" hidden="1" thickBot="1">
      <c r="A329" s="29"/>
      <c r="B329" s="16"/>
      <c r="C329" s="66"/>
      <c r="D329" s="67"/>
      <c r="E329" s="307"/>
      <c r="F329" s="262">
        <f t="shared" si="97"/>
        <v>0</v>
      </c>
      <c r="G329" s="259">
        <v>0</v>
      </c>
      <c r="H329" s="259">
        <v>0</v>
      </c>
      <c r="I329" s="259">
        <v>0</v>
      </c>
      <c r="J329" s="259">
        <v>0</v>
      </c>
      <c r="K329" s="259">
        <v>0</v>
      </c>
      <c r="L329" s="259">
        <v>0</v>
      </c>
    </row>
    <row r="330" spans="1:12" ht="24" customHeight="1" thickBot="1">
      <c r="A330" s="29">
        <v>2823</v>
      </c>
      <c r="B330" s="16" t="s">
        <v>8</v>
      </c>
      <c r="C330" s="66">
        <v>2</v>
      </c>
      <c r="D330" s="67">
        <v>3</v>
      </c>
      <c r="E330" s="307" t="s">
        <v>776</v>
      </c>
      <c r="F330" s="415">
        <f>F331+F332+F333+F334+F335</f>
        <v>39418.1</v>
      </c>
      <c r="G330" s="415">
        <f aca="true" t="shared" si="99" ref="G330:L330">G331+G332+G333+G334+G335</f>
        <v>39418.1</v>
      </c>
      <c r="H330" s="415">
        <f t="shared" si="99"/>
        <v>0</v>
      </c>
      <c r="I330" s="415">
        <f t="shared" si="99"/>
        <v>13078.1</v>
      </c>
      <c r="J330" s="415">
        <f t="shared" si="99"/>
        <v>21730.6</v>
      </c>
      <c r="K330" s="415">
        <f t="shared" si="99"/>
        <v>30613.1</v>
      </c>
      <c r="L330" s="415">
        <f t="shared" si="99"/>
        <v>39418.1</v>
      </c>
    </row>
    <row r="331" spans="1:12" ht="30" customHeight="1" thickBot="1">
      <c r="A331" s="29"/>
      <c r="B331" s="16"/>
      <c r="C331" s="66"/>
      <c r="D331" s="67"/>
      <c r="E331" s="307" t="s">
        <v>777</v>
      </c>
      <c r="F331" s="262">
        <f t="shared" si="97"/>
        <v>15292</v>
      </c>
      <c r="G331" s="259">
        <v>15292</v>
      </c>
      <c r="H331" s="327">
        <v>0</v>
      </c>
      <c r="I331" s="259">
        <v>3815.5</v>
      </c>
      <c r="J331" s="327">
        <v>7426</v>
      </c>
      <c r="K331" s="259">
        <v>11506.5</v>
      </c>
      <c r="L331" s="259">
        <v>15292</v>
      </c>
    </row>
    <row r="332" spans="1:12" ht="28.5" customHeight="1" thickBot="1">
      <c r="A332" s="29"/>
      <c r="B332" s="16"/>
      <c r="C332" s="66"/>
      <c r="D332" s="67"/>
      <c r="E332" s="307" t="s">
        <v>785</v>
      </c>
      <c r="F332" s="262">
        <f t="shared" si="97"/>
        <v>24126.1</v>
      </c>
      <c r="G332" s="259">
        <v>24126.1</v>
      </c>
      <c r="H332" s="327">
        <v>0</v>
      </c>
      <c r="I332" s="259">
        <v>9262.6</v>
      </c>
      <c r="J332" s="327">
        <v>14304.6</v>
      </c>
      <c r="K332" s="259">
        <v>19106.6</v>
      </c>
      <c r="L332" s="259">
        <v>24126.1</v>
      </c>
    </row>
    <row r="333" spans="1:12" ht="18" customHeight="1" hidden="1" thickBot="1">
      <c r="A333" s="29"/>
      <c r="B333" s="16"/>
      <c r="C333" s="66"/>
      <c r="D333" s="67"/>
      <c r="E333" s="307">
        <v>4239</v>
      </c>
      <c r="F333" s="262">
        <f t="shared" si="97"/>
        <v>0</v>
      </c>
      <c r="G333" s="259"/>
      <c r="H333" s="327"/>
      <c r="I333" s="259"/>
      <c r="J333" s="327"/>
      <c r="K333" s="259"/>
      <c r="L333" s="259"/>
    </row>
    <row r="334" spans="1:12" ht="18" customHeight="1" hidden="1" thickBot="1">
      <c r="A334" s="29"/>
      <c r="B334" s="16"/>
      <c r="C334" s="66"/>
      <c r="D334" s="67"/>
      <c r="E334" s="307">
        <v>4261</v>
      </c>
      <c r="F334" s="262">
        <f t="shared" si="97"/>
        <v>0</v>
      </c>
      <c r="G334" s="259"/>
      <c r="H334" s="327"/>
      <c r="I334" s="259"/>
      <c r="J334" s="327"/>
      <c r="K334" s="259"/>
      <c r="L334" s="259"/>
    </row>
    <row r="335" spans="1:12" ht="18" customHeight="1" hidden="1" thickBot="1">
      <c r="A335" s="29"/>
      <c r="B335" s="16"/>
      <c r="C335" s="66"/>
      <c r="D335" s="67"/>
      <c r="E335" s="307">
        <v>4269</v>
      </c>
      <c r="F335" s="262">
        <f t="shared" si="97"/>
        <v>0</v>
      </c>
      <c r="G335" s="259"/>
      <c r="H335" s="327"/>
      <c r="I335" s="259"/>
      <c r="J335" s="327"/>
      <c r="K335" s="259"/>
      <c r="L335" s="259"/>
    </row>
    <row r="336" spans="1:12" ht="18" customHeight="1" hidden="1" thickBot="1">
      <c r="A336" s="29"/>
      <c r="B336" s="16"/>
      <c r="C336" s="66"/>
      <c r="D336" s="67"/>
      <c r="E336" s="307"/>
      <c r="F336" s="262"/>
      <c r="G336" s="259"/>
      <c r="H336" s="327"/>
      <c r="I336" s="259"/>
      <c r="J336" s="327"/>
      <c r="K336" s="259"/>
      <c r="L336" s="259"/>
    </row>
    <row r="337" spans="1:12" ht="18" customHeight="1" hidden="1" thickBot="1">
      <c r="A337" s="29"/>
      <c r="B337" s="16"/>
      <c r="C337" s="66"/>
      <c r="D337" s="67"/>
      <c r="E337" s="307"/>
      <c r="F337" s="262">
        <f t="shared" si="97"/>
        <v>0</v>
      </c>
      <c r="G337" s="259"/>
      <c r="H337" s="327"/>
      <c r="I337" s="259"/>
      <c r="J337" s="327"/>
      <c r="K337" s="259"/>
      <c r="L337" s="259"/>
    </row>
    <row r="338" spans="1:12" ht="24.75" thickBot="1">
      <c r="A338" s="29">
        <v>2824</v>
      </c>
      <c r="B338" s="16" t="s">
        <v>8</v>
      </c>
      <c r="C338" s="66">
        <v>2</v>
      </c>
      <c r="D338" s="67">
        <v>4</v>
      </c>
      <c r="E338" s="307" t="s">
        <v>11</v>
      </c>
      <c r="F338" s="415">
        <f t="shared" si="97"/>
        <v>9500</v>
      </c>
      <c r="G338" s="395">
        <f aca="true" t="shared" si="100" ref="G338:L338">G339+G340</f>
        <v>9500</v>
      </c>
      <c r="H338" s="396">
        <f t="shared" si="100"/>
        <v>0</v>
      </c>
      <c r="I338" s="395">
        <f t="shared" si="100"/>
        <v>2625</v>
      </c>
      <c r="J338" s="396">
        <f t="shared" si="100"/>
        <v>4200</v>
      </c>
      <c r="K338" s="395">
        <f t="shared" si="100"/>
        <v>6800</v>
      </c>
      <c r="L338" s="395">
        <f t="shared" si="100"/>
        <v>9500</v>
      </c>
    </row>
    <row r="339" spans="1:12" ht="15.75" thickBot="1">
      <c r="A339" s="29"/>
      <c r="B339" s="16"/>
      <c r="C339" s="66"/>
      <c r="D339" s="67"/>
      <c r="E339" s="307">
        <v>4239</v>
      </c>
      <c r="F339" s="262">
        <f t="shared" si="97"/>
        <v>9500</v>
      </c>
      <c r="G339" s="259">
        <v>9500</v>
      </c>
      <c r="H339" s="327">
        <v>0</v>
      </c>
      <c r="I339" s="424">
        <v>2625</v>
      </c>
      <c r="J339" s="425">
        <v>4200</v>
      </c>
      <c r="K339" s="424">
        <v>6800</v>
      </c>
      <c r="L339" s="424">
        <v>9500</v>
      </c>
    </row>
    <row r="340" spans="1:12" ht="15.75" hidden="1" thickBot="1">
      <c r="A340" s="29"/>
      <c r="B340" s="16"/>
      <c r="C340" s="66"/>
      <c r="D340" s="67"/>
      <c r="E340" s="307">
        <v>4269</v>
      </c>
      <c r="F340" s="262">
        <f t="shared" si="97"/>
        <v>0</v>
      </c>
      <c r="G340" s="259"/>
      <c r="H340" s="327"/>
      <c r="I340" s="259"/>
      <c r="J340" s="327"/>
      <c r="K340" s="259"/>
      <c r="L340" s="259"/>
    </row>
    <row r="341" spans="1:12" ht="15.75" thickBot="1">
      <c r="A341" s="29">
        <v>2825</v>
      </c>
      <c r="B341" s="16" t="s">
        <v>8</v>
      </c>
      <c r="C341" s="66">
        <v>2</v>
      </c>
      <c r="D341" s="67">
        <v>5</v>
      </c>
      <c r="E341" s="307" t="s">
        <v>12</v>
      </c>
      <c r="F341" s="415">
        <f t="shared" si="97"/>
        <v>0</v>
      </c>
      <c r="G341" s="395">
        <f aca="true" t="shared" si="101" ref="G341:L341">G346+G347</f>
        <v>0</v>
      </c>
      <c r="H341" s="396">
        <f t="shared" si="101"/>
        <v>0</v>
      </c>
      <c r="I341" s="395">
        <f t="shared" si="101"/>
        <v>0</v>
      </c>
      <c r="J341" s="396">
        <f t="shared" si="101"/>
        <v>0</v>
      </c>
      <c r="K341" s="395">
        <f t="shared" si="101"/>
        <v>0</v>
      </c>
      <c r="L341" s="395">
        <f t="shared" si="101"/>
        <v>0</v>
      </c>
    </row>
    <row r="342" spans="1:12" ht="15.75" hidden="1" thickBot="1">
      <c r="A342" s="29"/>
      <c r="B342" s="16"/>
      <c r="C342" s="66"/>
      <c r="D342" s="67"/>
      <c r="E342" s="307"/>
      <c r="F342" s="262"/>
      <c r="G342" s="259"/>
      <c r="H342" s="327"/>
      <c r="I342" s="259"/>
      <c r="J342" s="327"/>
      <c r="K342" s="259"/>
      <c r="L342" s="259"/>
    </row>
    <row r="343" spans="1:12" ht="15.75" hidden="1" thickBot="1">
      <c r="A343" s="29"/>
      <c r="B343" s="16"/>
      <c r="C343" s="66"/>
      <c r="D343" s="67"/>
      <c r="E343" s="307"/>
      <c r="F343" s="262"/>
      <c r="G343" s="259"/>
      <c r="H343" s="327"/>
      <c r="I343" s="259"/>
      <c r="J343" s="327"/>
      <c r="K343" s="259"/>
      <c r="L343" s="259"/>
    </row>
    <row r="344" spans="1:12" ht="15.75" hidden="1" thickBot="1">
      <c r="A344" s="29"/>
      <c r="B344" s="16"/>
      <c r="C344" s="66"/>
      <c r="D344" s="67"/>
      <c r="E344" s="307"/>
      <c r="F344" s="262"/>
      <c r="G344" s="259"/>
      <c r="H344" s="327"/>
      <c r="I344" s="259"/>
      <c r="J344" s="327"/>
      <c r="K344" s="259"/>
      <c r="L344" s="259"/>
    </row>
    <row r="345" spans="1:12" ht="15.75" hidden="1" thickBot="1">
      <c r="A345" s="29"/>
      <c r="B345" s="16"/>
      <c r="C345" s="66"/>
      <c r="D345" s="67"/>
      <c r="E345" s="307"/>
      <c r="F345" s="262"/>
      <c r="G345" s="259"/>
      <c r="H345" s="327"/>
      <c r="I345" s="259"/>
      <c r="J345" s="327"/>
      <c r="K345" s="259"/>
      <c r="L345" s="259"/>
    </row>
    <row r="346" spans="1:12" ht="15.75" hidden="1" thickBot="1">
      <c r="A346" s="29"/>
      <c r="B346" s="16"/>
      <c r="C346" s="66"/>
      <c r="D346" s="67"/>
      <c r="E346" s="307"/>
      <c r="F346" s="262">
        <f t="shared" si="97"/>
        <v>0</v>
      </c>
      <c r="G346" s="259"/>
      <c r="H346" s="327"/>
      <c r="I346" s="259"/>
      <c r="J346" s="327"/>
      <c r="K346" s="259"/>
      <c r="L346" s="259"/>
    </row>
    <row r="347" spans="1:12" ht="15.75" hidden="1" thickBot="1">
      <c r="A347" s="29"/>
      <c r="B347" s="16"/>
      <c r="C347" s="66"/>
      <c r="D347" s="67"/>
      <c r="E347" s="307"/>
      <c r="F347" s="262">
        <f t="shared" si="97"/>
        <v>0</v>
      </c>
      <c r="G347" s="259"/>
      <c r="H347" s="327"/>
      <c r="I347" s="259"/>
      <c r="J347" s="327"/>
      <c r="K347" s="259"/>
      <c r="L347" s="259"/>
    </row>
    <row r="348" spans="1:12" ht="15.75" thickBot="1">
      <c r="A348" s="29">
        <v>2826</v>
      </c>
      <c r="B348" s="16" t="s">
        <v>8</v>
      </c>
      <c r="C348" s="66">
        <v>2</v>
      </c>
      <c r="D348" s="67">
        <v>6</v>
      </c>
      <c r="E348" s="307" t="s">
        <v>13</v>
      </c>
      <c r="F348" s="262">
        <f t="shared" si="97"/>
        <v>0</v>
      </c>
      <c r="G348" s="259"/>
      <c r="H348" s="327"/>
      <c r="I348" s="259"/>
      <c r="J348" s="327"/>
      <c r="K348" s="259"/>
      <c r="L348" s="259"/>
    </row>
    <row r="349" spans="1:12" ht="36.75" thickBot="1">
      <c r="A349" s="29">
        <v>2827</v>
      </c>
      <c r="B349" s="16" t="s">
        <v>8</v>
      </c>
      <c r="C349" s="66">
        <v>2</v>
      </c>
      <c r="D349" s="67">
        <v>7</v>
      </c>
      <c r="E349" s="307" t="s">
        <v>14</v>
      </c>
      <c r="F349" s="262">
        <f t="shared" si="97"/>
        <v>0</v>
      </c>
      <c r="G349" s="259">
        <f aca="true" t="shared" si="102" ref="G349:L349">G350+G351+G352</f>
        <v>0</v>
      </c>
      <c r="H349" s="327">
        <f t="shared" si="102"/>
        <v>0</v>
      </c>
      <c r="I349" s="259">
        <f t="shared" si="102"/>
        <v>0</v>
      </c>
      <c r="J349" s="327">
        <f t="shared" si="102"/>
        <v>0</v>
      </c>
      <c r="K349" s="259">
        <f t="shared" si="102"/>
        <v>0</v>
      </c>
      <c r="L349" s="259">
        <f t="shared" si="102"/>
        <v>0</v>
      </c>
    </row>
    <row r="350" spans="1:12" ht="15.75" hidden="1" thickBot="1">
      <c r="A350" s="29"/>
      <c r="B350" s="16"/>
      <c r="C350" s="66"/>
      <c r="D350" s="67"/>
      <c r="E350" s="307"/>
      <c r="F350" s="262">
        <f t="shared" si="97"/>
        <v>0</v>
      </c>
      <c r="G350" s="259"/>
      <c r="H350" s="327"/>
      <c r="I350" s="259"/>
      <c r="J350" s="327"/>
      <c r="K350" s="259"/>
      <c r="L350" s="259"/>
    </row>
    <row r="351" spans="1:12" ht="15.75" hidden="1" thickBot="1">
      <c r="A351" s="29"/>
      <c r="B351" s="16"/>
      <c r="C351" s="66"/>
      <c r="D351" s="67"/>
      <c r="E351" s="307"/>
      <c r="F351" s="262">
        <f t="shared" si="97"/>
        <v>0</v>
      </c>
      <c r="G351" s="259"/>
      <c r="H351" s="327"/>
      <c r="I351" s="259"/>
      <c r="J351" s="327"/>
      <c r="K351" s="259"/>
      <c r="L351" s="259"/>
    </row>
    <row r="352" spans="1:12" ht="15.75" hidden="1" thickBot="1">
      <c r="A352" s="29"/>
      <c r="B352" s="16"/>
      <c r="C352" s="66"/>
      <c r="D352" s="67"/>
      <c r="E352" s="307"/>
      <c r="F352" s="262">
        <f t="shared" si="97"/>
        <v>0</v>
      </c>
      <c r="G352" s="259"/>
      <c r="H352" s="327"/>
      <c r="I352" s="259"/>
      <c r="J352" s="327"/>
      <c r="K352" s="259"/>
      <c r="L352" s="259"/>
    </row>
    <row r="353" spans="1:12" ht="36.75" customHeight="1">
      <c r="A353" s="29">
        <v>2830</v>
      </c>
      <c r="B353" s="16" t="s">
        <v>8</v>
      </c>
      <c r="C353" s="66">
        <v>3</v>
      </c>
      <c r="D353" s="67">
        <v>0</v>
      </c>
      <c r="E353" s="307" t="s">
        <v>318</v>
      </c>
      <c r="F353" s="259">
        <f aca="true" t="shared" si="103" ref="F353:L353">SUM(F355:F356)</f>
        <v>0</v>
      </c>
      <c r="G353" s="259">
        <f t="shared" si="103"/>
        <v>0</v>
      </c>
      <c r="H353" s="259">
        <f t="shared" si="103"/>
        <v>0</v>
      </c>
      <c r="I353" s="259">
        <f t="shared" si="103"/>
        <v>0</v>
      </c>
      <c r="J353" s="259">
        <f t="shared" si="103"/>
        <v>0</v>
      </c>
      <c r="K353" s="259">
        <f t="shared" si="103"/>
        <v>0</v>
      </c>
      <c r="L353" s="259">
        <f t="shared" si="103"/>
        <v>0</v>
      </c>
    </row>
    <row r="354" spans="1:12" s="12" customFormat="1" ht="15" customHeight="1">
      <c r="A354" s="29"/>
      <c r="B354" s="15"/>
      <c r="C354" s="66"/>
      <c r="D354" s="67"/>
      <c r="E354" s="307" t="s">
        <v>584</v>
      </c>
      <c r="F354" s="259"/>
      <c r="G354" s="259"/>
      <c r="H354" s="327"/>
      <c r="I354" s="259"/>
      <c r="J354" s="327"/>
      <c r="K354" s="259"/>
      <c r="L354" s="259"/>
    </row>
    <row r="355" spans="1:12" ht="19.5" customHeight="1" thickBot="1">
      <c r="A355" s="29">
        <v>2831</v>
      </c>
      <c r="B355" s="16" t="s">
        <v>8</v>
      </c>
      <c r="C355" s="66">
        <v>3</v>
      </c>
      <c r="D355" s="67">
        <v>1</v>
      </c>
      <c r="E355" s="307" t="s">
        <v>45</v>
      </c>
      <c r="F355" s="262">
        <f>SUM(G355:H355)</f>
        <v>0</v>
      </c>
      <c r="G355" s="259"/>
      <c r="H355" s="327"/>
      <c r="I355" s="259"/>
      <c r="J355" s="327"/>
      <c r="K355" s="259"/>
      <c r="L355" s="259"/>
    </row>
    <row r="356" spans="1:12" ht="24.75" thickBot="1">
      <c r="A356" s="29">
        <v>2832</v>
      </c>
      <c r="B356" s="16" t="s">
        <v>8</v>
      </c>
      <c r="C356" s="66">
        <v>3</v>
      </c>
      <c r="D356" s="67">
        <v>2</v>
      </c>
      <c r="E356" s="307" t="s">
        <v>51</v>
      </c>
      <c r="F356" s="262">
        <f>SUM(G356:H356)</f>
        <v>0</v>
      </c>
      <c r="G356" s="259">
        <f aca="true" t="shared" si="104" ref="G356:L356">G357</f>
        <v>0</v>
      </c>
      <c r="H356" s="259">
        <f t="shared" si="104"/>
        <v>0</v>
      </c>
      <c r="I356" s="259">
        <f t="shared" si="104"/>
        <v>0</v>
      </c>
      <c r="J356" s="259">
        <f t="shared" si="104"/>
        <v>0</v>
      </c>
      <c r="K356" s="259">
        <f t="shared" si="104"/>
        <v>0</v>
      </c>
      <c r="L356" s="259">
        <f t="shared" si="104"/>
        <v>0</v>
      </c>
    </row>
    <row r="357" spans="1:12" ht="15.75" thickBot="1">
      <c r="A357" s="29"/>
      <c r="B357" s="16"/>
      <c r="C357" s="66"/>
      <c r="D357" s="67"/>
      <c r="E357" s="307">
        <v>4819</v>
      </c>
      <c r="F357" s="262">
        <f>SUM(G357:H357)</f>
        <v>0</v>
      </c>
      <c r="G357" s="259"/>
      <c r="H357" s="327">
        <v>0</v>
      </c>
      <c r="I357" s="259"/>
      <c r="J357" s="327"/>
      <c r="K357" s="259"/>
      <c r="L357" s="259"/>
    </row>
    <row r="358" spans="1:12" ht="18.75" customHeight="1" thickBot="1">
      <c r="A358" s="29">
        <v>2833</v>
      </c>
      <c r="B358" s="16" t="s">
        <v>8</v>
      </c>
      <c r="C358" s="66">
        <v>3</v>
      </c>
      <c r="D358" s="67">
        <v>3</v>
      </c>
      <c r="E358" s="307" t="s">
        <v>52</v>
      </c>
      <c r="F358" s="262">
        <f>SUM(G358:H358)</f>
        <v>0</v>
      </c>
      <c r="G358" s="259"/>
      <c r="H358" s="327"/>
      <c r="I358" s="259"/>
      <c r="J358" s="327"/>
      <c r="K358" s="259"/>
      <c r="L358" s="259"/>
    </row>
    <row r="359" spans="1:12" ht="25.5" customHeight="1">
      <c r="A359" s="29">
        <v>2840</v>
      </c>
      <c r="B359" s="16" t="s">
        <v>8</v>
      </c>
      <c r="C359" s="66">
        <v>4</v>
      </c>
      <c r="D359" s="67">
        <v>0</v>
      </c>
      <c r="E359" s="307" t="s">
        <v>53</v>
      </c>
      <c r="F359" s="259">
        <f aca="true" t="shared" si="105" ref="F359:L359">SUM(F361:F363)</f>
        <v>0</v>
      </c>
      <c r="G359" s="259">
        <f t="shared" si="105"/>
        <v>0</v>
      </c>
      <c r="H359" s="327">
        <f t="shared" si="105"/>
        <v>0</v>
      </c>
      <c r="I359" s="259">
        <f t="shared" si="105"/>
        <v>0</v>
      </c>
      <c r="J359" s="327">
        <f t="shared" si="105"/>
        <v>0</v>
      </c>
      <c r="K359" s="259">
        <f t="shared" si="105"/>
        <v>0</v>
      </c>
      <c r="L359" s="259">
        <f t="shared" si="105"/>
        <v>0</v>
      </c>
    </row>
    <row r="360" spans="1:12" s="12" customFormat="1" ht="10.5" customHeight="1">
      <c r="A360" s="29"/>
      <c r="B360" s="15"/>
      <c r="C360" s="66"/>
      <c r="D360" s="67"/>
      <c r="E360" s="307" t="s">
        <v>584</v>
      </c>
      <c r="F360" s="259"/>
      <c r="G360" s="259"/>
      <c r="H360" s="327"/>
      <c r="I360" s="259"/>
      <c r="J360" s="327"/>
      <c r="K360" s="259"/>
      <c r="L360" s="259"/>
    </row>
    <row r="361" spans="1:12" ht="19.5" customHeight="1" thickBot="1">
      <c r="A361" s="29">
        <v>2841</v>
      </c>
      <c r="B361" s="16" t="s">
        <v>8</v>
      </c>
      <c r="C361" s="66">
        <v>4</v>
      </c>
      <c r="D361" s="67">
        <v>1</v>
      </c>
      <c r="E361" s="307" t="s">
        <v>54</v>
      </c>
      <c r="F361" s="262">
        <f>SUM(G361:H361)</f>
        <v>0</v>
      </c>
      <c r="G361" s="259"/>
      <c r="H361" s="327"/>
      <c r="I361" s="259"/>
      <c r="J361" s="327"/>
      <c r="K361" s="259"/>
      <c r="L361" s="259"/>
    </row>
    <row r="362" spans="1:12" ht="36" customHeight="1" thickBot="1">
      <c r="A362" s="29">
        <v>2842</v>
      </c>
      <c r="B362" s="16" t="s">
        <v>8</v>
      </c>
      <c r="C362" s="66">
        <v>4</v>
      </c>
      <c r="D362" s="67">
        <v>2</v>
      </c>
      <c r="E362" s="307" t="s">
        <v>55</v>
      </c>
      <c r="F362" s="262">
        <f>SUM(G362:H362)</f>
        <v>0</v>
      </c>
      <c r="G362" s="259"/>
      <c r="H362" s="327"/>
      <c r="I362" s="259"/>
      <c r="J362" s="327"/>
      <c r="K362" s="259"/>
      <c r="L362" s="259"/>
    </row>
    <row r="363" spans="1:12" ht="27" customHeight="1" thickBot="1">
      <c r="A363" s="29">
        <v>2843</v>
      </c>
      <c r="B363" s="16" t="s">
        <v>8</v>
      </c>
      <c r="C363" s="66">
        <v>4</v>
      </c>
      <c r="D363" s="67">
        <v>3</v>
      </c>
      <c r="E363" s="307" t="s">
        <v>53</v>
      </c>
      <c r="F363" s="262">
        <f>SUM(G363:H363)</f>
        <v>0</v>
      </c>
      <c r="G363" s="259"/>
      <c r="H363" s="327"/>
      <c r="I363" s="259"/>
      <c r="J363" s="327"/>
      <c r="K363" s="259"/>
      <c r="L363" s="259"/>
    </row>
    <row r="364" spans="1:12" ht="36.75" customHeight="1">
      <c r="A364" s="29">
        <v>2850</v>
      </c>
      <c r="B364" s="16" t="s">
        <v>8</v>
      </c>
      <c r="C364" s="66">
        <v>5</v>
      </c>
      <c r="D364" s="67">
        <v>0</v>
      </c>
      <c r="E364" s="335" t="s">
        <v>319</v>
      </c>
      <c r="F364" s="259">
        <f aca="true" t="shared" si="106" ref="F364:L364">SUM(F366)</f>
        <v>0</v>
      </c>
      <c r="G364" s="259">
        <f t="shared" si="106"/>
        <v>0</v>
      </c>
      <c r="H364" s="327">
        <f t="shared" si="106"/>
        <v>0</v>
      </c>
      <c r="I364" s="259">
        <f t="shared" si="106"/>
        <v>0</v>
      </c>
      <c r="J364" s="327">
        <f t="shared" si="106"/>
        <v>0</v>
      </c>
      <c r="K364" s="259">
        <f t="shared" si="106"/>
        <v>0</v>
      </c>
      <c r="L364" s="259">
        <f t="shared" si="106"/>
        <v>0</v>
      </c>
    </row>
    <row r="365" spans="1:12" s="12" customFormat="1" ht="10.5" customHeight="1">
      <c r="A365" s="29"/>
      <c r="B365" s="15"/>
      <c r="C365" s="66"/>
      <c r="D365" s="67"/>
      <c r="E365" s="307" t="s">
        <v>584</v>
      </c>
      <c r="F365" s="259"/>
      <c r="G365" s="259"/>
      <c r="H365" s="327"/>
      <c r="I365" s="259"/>
      <c r="J365" s="327"/>
      <c r="K365" s="259"/>
      <c r="L365" s="259"/>
    </row>
    <row r="366" spans="1:12" ht="24" customHeight="1" thickBot="1">
      <c r="A366" s="29">
        <v>2851</v>
      </c>
      <c r="B366" s="16" t="s">
        <v>8</v>
      </c>
      <c r="C366" s="66">
        <v>5</v>
      </c>
      <c r="D366" s="67">
        <v>1</v>
      </c>
      <c r="E366" s="335" t="s">
        <v>319</v>
      </c>
      <c r="F366" s="262">
        <f>SUM(G366:H366)</f>
        <v>0</v>
      </c>
      <c r="G366" s="262"/>
      <c r="H366" s="340"/>
      <c r="I366" s="262"/>
      <c r="J366" s="340"/>
      <c r="K366" s="262"/>
      <c r="L366" s="262"/>
    </row>
    <row r="367" spans="1:12" ht="27" customHeight="1" thickBot="1">
      <c r="A367" s="29">
        <v>2860</v>
      </c>
      <c r="B367" s="16" t="s">
        <v>8</v>
      </c>
      <c r="C367" s="66">
        <v>6</v>
      </c>
      <c r="D367" s="67">
        <v>0</v>
      </c>
      <c r="E367" s="335" t="s">
        <v>320</v>
      </c>
      <c r="F367" s="266">
        <f aca="true" t="shared" si="107" ref="F367:L367">SUM(F369)</f>
        <v>0</v>
      </c>
      <c r="G367" s="266">
        <f t="shared" si="107"/>
        <v>0</v>
      </c>
      <c r="H367" s="341">
        <f t="shared" si="107"/>
        <v>0</v>
      </c>
      <c r="I367" s="266">
        <f t="shared" si="107"/>
        <v>0</v>
      </c>
      <c r="J367" s="341">
        <f t="shared" si="107"/>
        <v>0</v>
      </c>
      <c r="K367" s="266">
        <f t="shared" si="107"/>
        <v>0</v>
      </c>
      <c r="L367" s="266">
        <f t="shared" si="107"/>
        <v>0</v>
      </c>
    </row>
    <row r="368" spans="1:12" s="12" customFormat="1" ht="10.5" customHeight="1">
      <c r="A368" s="29"/>
      <c r="B368" s="15"/>
      <c r="C368" s="66"/>
      <c r="D368" s="67"/>
      <c r="E368" s="307" t="s">
        <v>584</v>
      </c>
      <c r="F368" s="283"/>
      <c r="G368" s="283"/>
      <c r="H368" s="338"/>
      <c r="I368" s="283"/>
      <c r="J368" s="338"/>
      <c r="K368" s="283"/>
      <c r="L368" s="283"/>
    </row>
    <row r="369" spans="1:12" ht="24" customHeight="1" thickBot="1">
      <c r="A369" s="29">
        <v>2861</v>
      </c>
      <c r="B369" s="16" t="s">
        <v>8</v>
      </c>
      <c r="C369" s="66">
        <v>6</v>
      </c>
      <c r="D369" s="67">
        <v>1</v>
      </c>
      <c r="E369" s="335" t="s">
        <v>320</v>
      </c>
      <c r="F369" s="262">
        <f>F370</f>
        <v>0</v>
      </c>
      <c r="G369" s="262">
        <f aca="true" t="shared" si="108" ref="G369:L369">G370</f>
        <v>0</v>
      </c>
      <c r="H369" s="262">
        <f t="shared" si="108"/>
        <v>0</v>
      </c>
      <c r="I369" s="262">
        <f t="shared" si="108"/>
        <v>0</v>
      </c>
      <c r="J369" s="262">
        <f t="shared" si="108"/>
        <v>0</v>
      </c>
      <c r="K369" s="262">
        <f t="shared" si="108"/>
        <v>0</v>
      </c>
      <c r="L369" s="262">
        <f t="shared" si="108"/>
        <v>0</v>
      </c>
    </row>
    <row r="370" spans="1:12" ht="24" customHeight="1" thickBot="1">
      <c r="A370" s="29"/>
      <c r="B370" s="16"/>
      <c r="C370" s="66"/>
      <c r="D370" s="67"/>
      <c r="E370" s="335">
        <v>4269</v>
      </c>
      <c r="F370" s="262">
        <f>SUM(G370:H370)</f>
        <v>0</v>
      </c>
      <c r="G370" s="322"/>
      <c r="H370" s="325"/>
      <c r="I370" s="322"/>
      <c r="J370" s="325"/>
      <c r="K370" s="322"/>
      <c r="L370" s="322"/>
    </row>
    <row r="371" spans="1:12" s="30" customFormat="1" ht="44.25" customHeight="1">
      <c r="A371" s="400">
        <v>2900</v>
      </c>
      <c r="B371" s="401" t="s">
        <v>15</v>
      </c>
      <c r="C371" s="397">
        <v>0</v>
      </c>
      <c r="D371" s="398">
        <v>0</v>
      </c>
      <c r="E371" s="399" t="s">
        <v>706</v>
      </c>
      <c r="F371" s="395">
        <f aca="true" t="shared" si="109" ref="F371:L371">SUM(F373,F388,F396,F402,F408,F426,F431,F434)</f>
        <v>258721</v>
      </c>
      <c r="G371" s="395">
        <f t="shared" si="109"/>
        <v>258721</v>
      </c>
      <c r="H371" s="396">
        <f t="shared" si="109"/>
        <v>0</v>
      </c>
      <c r="I371" s="395">
        <f t="shared" si="109"/>
        <v>63523.9</v>
      </c>
      <c r="J371" s="396">
        <f t="shared" si="109"/>
        <v>129152.1</v>
      </c>
      <c r="K371" s="395">
        <f t="shared" si="109"/>
        <v>192547.3</v>
      </c>
      <c r="L371" s="395">
        <f t="shared" si="109"/>
        <v>258721</v>
      </c>
    </row>
    <row r="372" spans="1:12" ht="11.25" customHeight="1">
      <c r="A372" s="32"/>
      <c r="B372" s="15"/>
      <c r="C372" s="251"/>
      <c r="D372" s="252"/>
      <c r="E372" s="307" t="s">
        <v>583</v>
      </c>
      <c r="F372" s="283"/>
      <c r="G372" s="283"/>
      <c r="H372" s="338"/>
      <c r="I372" s="283"/>
      <c r="J372" s="338"/>
      <c r="K372" s="283"/>
      <c r="L372" s="283"/>
    </row>
    <row r="373" spans="1:12" ht="24.75" customHeight="1">
      <c r="A373" s="29">
        <v>2910</v>
      </c>
      <c r="B373" s="16" t="s">
        <v>15</v>
      </c>
      <c r="C373" s="66">
        <v>1</v>
      </c>
      <c r="D373" s="67">
        <v>0</v>
      </c>
      <c r="E373" s="307" t="s">
        <v>46</v>
      </c>
      <c r="F373" s="259">
        <f aca="true" t="shared" si="110" ref="F373:L373">F375+F385</f>
        <v>127130</v>
      </c>
      <c r="G373" s="259">
        <f t="shared" si="110"/>
        <v>127130</v>
      </c>
      <c r="H373" s="259">
        <f t="shared" si="110"/>
        <v>0</v>
      </c>
      <c r="I373" s="259">
        <f t="shared" si="110"/>
        <v>28955.9</v>
      </c>
      <c r="J373" s="259">
        <f t="shared" si="110"/>
        <v>60776.100000000006</v>
      </c>
      <c r="K373" s="259">
        <f t="shared" si="110"/>
        <v>92769.29999999999</v>
      </c>
      <c r="L373" s="259">
        <f t="shared" si="110"/>
        <v>127130</v>
      </c>
    </row>
    <row r="374" spans="1:12" s="12" customFormat="1" ht="10.5" customHeight="1">
      <c r="A374" s="29"/>
      <c r="B374" s="15"/>
      <c r="C374" s="66"/>
      <c r="D374" s="67"/>
      <c r="E374" s="307" t="s">
        <v>584</v>
      </c>
      <c r="F374" s="259"/>
      <c r="G374" s="259"/>
      <c r="H374" s="327"/>
      <c r="I374" s="259"/>
      <c r="J374" s="327"/>
      <c r="K374" s="259"/>
      <c r="L374" s="259"/>
    </row>
    <row r="375" spans="1:12" ht="19.5" customHeight="1" thickBot="1">
      <c r="A375" s="29">
        <v>2911</v>
      </c>
      <c r="B375" s="16" t="s">
        <v>15</v>
      </c>
      <c r="C375" s="66">
        <v>1</v>
      </c>
      <c r="D375" s="67">
        <v>1</v>
      </c>
      <c r="E375" s="307" t="s">
        <v>360</v>
      </c>
      <c r="F375" s="262">
        <f>F376+F377+F378+F379+F380+F381+F382+F383+F384</f>
        <v>127130</v>
      </c>
      <c r="G375" s="262">
        <f aca="true" t="shared" si="111" ref="G375:L375">G376+G377+G378+G379+G380+G381+G382+G383+G384</f>
        <v>127130</v>
      </c>
      <c r="H375" s="262">
        <f t="shared" si="111"/>
        <v>0</v>
      </c>
      <c r="I375" s="262">
        <f t="shared" si="111"/>
        <v>28955.9</v>
      </c>
      <c r="J375" s="262">
        <f t="shared" si="111"/>
        <v>60776.100000000006</v>
      </c>
      <c r="K375" s="262">
        <f t="shared" si="111"/>
        <v>92769.29999999999</v>
      </c>
      <c r="L375" s="262">
        <f t="shared" si="111"/>
        <v>127130</v>
      </c>
    </row>
    <row r="376" spans="1:12" ht="19.5" customHeight="1" thickBot="1">
      <c r="A376" s="29"/>
      <c r="B376" s="16"/>
      <c r="C376" s="66"/>
      <c r="D376" s="67"/>
      <c r="E376" s="342" t="s">
        <v>778</v>
      </c>
      <c r="F376" s="262">
        <f aca="true" t="shared" si="112" ref="F376:F384">SUM(G376:H376)</f>
        <v>26824</v>
      </c>
      <c r="G376" s="262">
        <v>26824</v>
      </c>
      <c r="H376" s="339">
        <v>0</v>
      </c>
      <c r="I376" s="323">
        <v>5862.2</v>
      </c>
      <c r="J376" s="339">
        <v>12696.8</v>
      </c>
      <c r="K376" s="323">
        <v>19509.4</v>
      </c>
      <c r="L376" s="323">
        <v>26824</v>
      </c>
    </row>
    <row r="377" spans="1:12" ht="19.5" customHeight="1" thickBot="1">
      <c r="A377" s="29"/>
      <c r="B377" s="16"/>
      <c r="C377" s="66"/>
      <c r="D377" s="67"/>
      <c r="E377" s="342" t="s">
        <v>786</v>
      </c>
      <c r="F377" s="262">
        <f t="shared" si="112"/>
        <v>35489</v>
      </c>
      <c r="G377" s="262">
        <v>35489</v>
      </c>
      <c r="H377" s="340">
        <v>0</v>
      </c>
      <c r="I377" s="262">
        <v>8273</v>
      </c>
      <c r="J377" s="340">
        <v>16852</v>
      </c>
      <c r="K377" s="262">
        <v>25511</v>
      </c>
      <c r="L377" s="262">
        <v>35489</v>
      </c>
    </row>
    <row r="378" spans="1:12" ht="19.5" customHeight="1" thickBot="1">
      <c r="A378" s="29"/>
      <c r="B378" s="16"/>
      <c r="C378" s="66"/>
      <c r="D378" s="67"/>
      <c r="E378" s="342" t="s">
        <v>787</v>
      </c>
      <c r="F378" s="262">
        <f t="shared" si="112"/>
        <v>36556</v>
      </c>
      <c r="G378" s="322">
        <v>36556</v>
      </c>
      <c r="H378" s="325">
        <v>0</v>
      </c>
      <c r="I378" s="322">
        <v>8329</v>
      </c>
      <c r="J378" s="325">
        <v>17636</v>
      </c>
      <c r="K378" s="322">
        <v>26938</v>
      </c>
      <c r="L378" s="322">
        <v>36556</v>
      </c>
    </row>
    <row r="379" spans="1:12" ht="19.5" customHeight="1" thickBot="1">
      <c r="A379" s="29"/>
      <c r="B379" s="16"/>
      <c r="C379" s="66"/>
      <c r="D379" s="67"/>
      <c r="E379" s="342" t="s">
        <v>788</v>
      </c>
      <c r="F379" s="262">
        <f t="shared" si="112"/>
        <v>28261</v>
      </c>
      <c r="G379" s="322">
        <v>28261</v>
      </c>
      <c r="H379" s="325">
        <v>0</v>
      </c>
      <c r="I379" s="322">
        <v>6491.7</v>
      </c>
      <c r="J379" s="325">
        <v>13591.3</v>
      </c>
      <c r="K379" s="322">
        <v>20810.9</v>
      </c>
      <c r="L379" s="322">
        <v>28261</v>
      </c>
    </row>
    <row r="380" spans="1:12" ht="19.5" customHeight="1" hidden="1" thickBot="1">
      <c r="A380" s="29"/>
      <c r="B380" s="16"/>
      <c r="C380" s="66"/>
      <c r="D380" s="67"/>
      <c r="E380" s="342">
        <v>4239</v>
      </c>
      <c r="F380" s="262">
        <f t="shared" si="112"/>
        <v>0</v>
      </c>
      <c r="G380" s="322"/>
      <c r="H380" s="325"/>
      <c r="I380" s="322"/>
      <c r="J380" s="325"/>
      <c r="K380" s="322"/>
      <c r="L380" s="322"/>
    </row>
    <row r="381" spans="1:12" ht="19.5" customHeight="1" hidden="1" thickBot="1">
      <c r="A381" s="29"/>
      <c r="B381" s="16"/>
      <c r="C381" s="66"/>
      <c r="D381" s="67"/>
      <c r="E381" s="342">
        <v>4241</v>
      </c>
      <c r="F381" s="262">
        <f t="shared" si="112"/>
        <v>0</v>
      </c>
      <c r="G381" s="322"/>
      <c r="H381" s="325"/>
      <c r="I381" s="322"/>
      <c r="J381" s="325"/>
      <c r="K381" s="322"/>
      <c r="L381" s="322"/>
    </row>
    <row r="382" spans="1:12" ht="19.5" customHeight="1" hidden="1" thickBot="1">
      <c r="A382" s="29"/>
      <c r="B382" s="16"/>
      <c r="C382" s="66"/>
      <c r="D382" s="67"/>
      <c r="E382" s="342">
        <v>4261</v>
      </c>
      <c r="F382" s="262">
        <f t="shared" si="112"/>
        <v>0</v>
      </c>
      <c r="G382" s="322"/>
      <c r="H382" s="325"/>
      <c r="I382" s="322"/>
      <c r="J382" s="325"/>
      <c r="K382" s="322"/>
      <c r="L382" s="322"/>
    </row>
    <row r="383" spans="1:12" ht="19.5" customHeight="1" hidden="1" thickBot="1">
      <c r="A383" s="29"/>
      <c r="B383" s="16"/>
      <c r="C383" s="66"/>
      <c r="D383" s="67"/>
      <c r="E383" s="342">
        <v>4267</v>
      </c>
      <c r="F383" s="262">
        <f t="shared" si="112"/>
        <v>0</v>
      </c>
      <c r="G383" s="322"/>
      <c r="H383" s="325"/>
      <c r="I383" s="322"/>
      <c r="J383" s="325"/>
      <c r="K383" s="322"/>
      <c r="L383" s="322"/>
    </row>
    <row r="384" spans="1:12" ht="19.5" customHeight="1" hidden="1" thickBot="1">
      <c r="A384" s="29"/>
      <c r="B384" s="16"/>
      <c r="C384" s="66"/>
      <c r="D384" s="67"/>
      <c r="E384" s="342">
        <v>4269</v>
      </c>
      <c r="F384" s="262">
        <f t="shared" si="112"/>
        <v>0</v>
      </c>
      <c r="G384" s="322"/>
      <c r="H384" s="325"/>
      <c r="I384" s="322"/>
      <c r="J384" s="325"/>
      <c r="K384" s="322"/>
      <c r="L384" s="322"/>
    </row>
    <row r="385" spans="1:12" ht="18" customHeight="1" thickBot="1">
      <c r="A385" s="29">
        <v>2912</v>
      </c>
      <c r="B385" s="16" t="s">
        <v>15</v>
      </c>
      <c r="C385" s="66">
        <v>1</v>
      </c>
      <c r="D385" s="67">
        <v>2</v>
      </c>
      <c r="E385" s="307" t="s">
        <v>16</v>
      </c>
      <c r="F385" s="262"/>
      <c r="G385" s="322"/>
      <c r="H385" s="325">
        <f>H386+H387</f>
        <v>0</v>
      </c>
      <c r="I385" s="322">
        <f>I386+I387</f>
        <v>0</v>
      </c>
      <c r="J385" s="325">
        <f>J386+J387</f>
        <v>0</v>
      </c>
      <c r="K385" s="322">
        <f>K386+K387</f>
        <v>0</v>
      </c>
      <c r="L385" s="322">
        <f>L386+L387</f>
        <v>0</v>
      </c>
    </row>
    <row r="386" spans="1:12" ht="18" customHeight="1" hidden="1" thickBot="1">
      <c r="A386" s="29"/>
      <c r="B386" s="16"/>
      <c r="C386" s="66"/>
      <c r="D386" s="67"/>
      <c r="E386" s="307"/>
      <c r="F386" s="262"/>
      <c r="G386" s="322"/>
      <c r="H386" s="325"/>
      <c r="I386" s="322"/>
      <c r="J386" s="325"/>
      <c r="K386" s="322"/>
      <c r="L386" s="322"/>
    </row>
    <row r="387" spans="1:12" ht="18" customHeight="1" hidden="1" thickBot="1">
      <c r="A387" s="29"/>
      <c r="B387" s="16"/>
      <c r="C387" s="66"/>
      <c r="D387" s="67"/>
      <c r="E387" s="307"/>
      <c r="F387" s="262"/>
      <c r="G387" s="322"/>
      <c r="H387" s="325"/>
      <c r="I387" s="322"/>
      <c r="J387" s="325"/>
      <c r="K387" s="322"/>
      <c r="L387" s="322"/>
    </row>
    <row r="388" spans="1:12" ht="16.5" customHeight="1">
      <c r="A388" s="29">
        <v>2920</v>
      </c>
      <c r="B388" s="16" t="s">
        <v>15</v>
      </c>
      <c r="C388" s="66">
        <v>2</v>
      </c>
      <c r="D388" s="67">
        <v>0</v>
      </c>
      <c r="E388" s="307" t="s">
        <v>17</v>
      </c>
      <c r="F388" s="259">
        <f aca="true" t="shared" si="113" ref="F388:L388">F390+F393</f>
        <v>0</v>
      </c>
      <c r="G388" s="259">
        <f t="shared" si="113"/>
        <v>0</v>
      </c>
      <c r="H388" s="259">
        <f t="shared" si="113"/>
        <v>0</v>
      </c>
      <c r="I388" s="259">
        <f t="shared" si="113"/>
        <v>0</v>
      </c>
      <c r="J388" s="259">
        <f t="shared" si="113"/>
        <v>0</v>
      </c>
      <c r="K388" s="259">
        <f t="shared" si="113"/>
        <v>0</v>
      </c>
      <c r="L388" s="259">
        <f t="shared" si="113"/>
        <v>0</v>
      </c>
    </row>
    <row r="389" spans="1:12" s="12" customFormat="1" ht="10.5" customHeight="1">
      <c r="A389" s="29"/>
      <c r="B389" s="15"/>
      <c r="C389" s="66"/>
      <c r="D389" s="67"/>
      <c r="E389" s="307" t="s">
        <v>584</v>
      </c>
      <c r="F389" s="259"/>
      <c r="G389" s="259"/>
      <c r="H389" s="327"/>
      <c r="I389" s="259"/>
      <c r="J389" s="327"/>
      <c r="K389" s="259"/>
      <c r="L389" s="259"/>
    </row>
    <row r="390" spans="1:12" ht="17.25" customHeight="1" thickBot="1">
      <c r="A390" s="29">
        <v>2921</v>
      </c>
      <c r="B390" s="16" t="s">
        <v>15</v>
      </c>
      <c r="C390" s="66">
        <v>2</v>
      </c>
      <c r="D390" s="67">
        <v>1</v>
      </c>
      <c r="E390" s="307" t="s">
        <v>18</v>
      </c>
      <c r="F390" s="262">
        <f aca="true" t="shared" si="114" ref="F390:F395">SUM(G390:H390)</f>
        <v>0</v>
      </c>
      <c r="G390" s="262">
        <f aca="true" t="shared" si="115" ref="G390:L390">G391+G392</f>
        <v>0</v>
      </c>
      <c r="H390" s="262">
        <f t="shared" si="115"/>
        <v>0</v>
      </c>
      <c r="I390" s="262">
        <f t="shared" si="115"/>
        <v>0</v>
      </c>
      <c r="J390" s="262">
        <f t="shared" si="115"/>
        <v>0</v>
      </c>
      <c r="K390" s="262">
        <f t="shared" si="115"/>
        <v>0</v>
      </c>
      <c r="L390" s="262">
        <f t="shared" si="115"/>
        <v>0</v>
      </c>
    </row>
    <row r="391" spans="1:12" ht="17.25" customHeight="1" hidden="1" thickBot="1">
      <c r="A391" s="29"/>
      <c r="B391" s="16"/>
      <c r="C391" s="66"/>
      <c r="D391" s="67"/>
      <c r="E391" s="307">
        <v>4729</v>
      </c>
      <c r="F391" s="262">
        <f t="shared" si="114"/>
        <v>0</v>
      </c>
      <c r="G391" s="262"/>
      <c r="H391" s="340"/>
      <c r="I391" s="262"/>
      <c r="J391" s="340"/>
      <c r="K391" s="262"/>
      <c r="L391" s="262"/>
    </row>
    <row r="392" spans="1:12" ht="17.25" customHeight="1" hidden="1" thickBot="1">
      <c r="A392" s="29"/>
      <c r="B392" s="16"/>
      <c r="C392" s="66"/>
      <c r="D392" s="67"/>
      <c r="E392" s="307"/>
      <c r="F392" s="262">
        <f t="shared" si="114"/>
        <v>0</v>
      </c>
      <c r="G392" s="262"/>
      <c r="H392" s="340"/>
      <c r="I392" s="262"/>
      <c r="J392" s="340"/>
      <c r="K392" s="262"/>
      <c r="L392" s="262"/>
    </row>
    <row r="393" spans="1:12" ht="19.5" customHeight="1" thickBot="1">
      <c r="A393" s="29">
        <v>2922</v>
      </c>
      <c r="B393" s="16" t="s">
        <v>15</v>
      </c>
      <c r="C393" s="66">
        <v>2</v>
      </c>
      <c r="D393" s="67">
        <v>2</v>
      </c>
      <c r="E393" s="307" t="s">
        <v>19</v>
      </c>
      <c r="F393" s="262">
        <f t="shared" si="114"/>
        <v>0</v>
      </c>
      <c r="G393" s="322">
        <f aca="true" t="shared" si="116" ref="G393:L393">G394+G395</f>
        <v>0</v>
      </c>
      <c r="H393" s="325">
        <f t="shared" si="116"/>
        <v>0</v>
      </c>
      <c r="I393" s="322">
        <f t="shared" si="116"/>
        <v>0</v>
      </c>
      <c r="J393" s="325">
        <f t="shared" si="116"/>
        <v>0</v>
      </c>
      <c r="K393" s="322">
        <f t="shared" si="116"/>
        <v>0</v>
      </c>
      <c r="L393" s="322">
        <f t="shared" si="116"/>
        <v>0</v>
      </c>
    </row>
    <row r="394" spans="1:12" ht="19.5" customHeight="1" hidden="1" thickBot="1">
      <c r="A394" s="29"/>
      <c r="B394" s="16"/>
      <c r="C394" s="66"/>
      <c r="D394" s="67"/>
      <c r="E394" s="307"/>
      <c r="F394" s="262">
        <f t="shared" si="114"/>
        <v>0</v>
      </c>
      <c r="G394" s="259"/>
      <c r="H394" s="327"/>
      <c r="I394" s="259"/>
      <c r="J394" s="327"/>
      <c r="K394" s="259"/>
      <c r="L394" s="259"/>
    </row>
    <row r="395" spans="1:12" ht="19.5" customHeight="1" hidden="1" thickBot="1">
      <c r="A395" s="29"/>
      <c r="B395" s="16"/>
      <c r="C395" s="66"/>
      <c r="D395" s="67"/>
      <c r="E395" s="307"/>
      <c r="F395" s="262">
        <f t="shared" si="114"/>
        <v>0</v>
      </c>
      <c r="G395" s="259"/>
      <c r="H395" s="327"/>
      <c r="I395" s="259"/>
      <c r="J395" s="327"/>
      <c r="K395" s="259"/>
      <c r="L395" s="259"/>
    </row>
    <row r="396" spans="1:12" ht="36.75" customHeight="1">
      <c r="A396" s="29">
        <v>2930</v>
      </c>
      <c r="B396" s="16" t="s">
        <v>15</v>
      </c>
      <c r="C396" s="66">
        <v>3</v>
      </c>
      <c r="D396" s="67">
        <v>0</v>
      </c>
      <c r="E396" s="307" t="s">
        <v>20</v>
      </c>
      <c r="F396" s="259">
        <f aca="true" t="shared" si="117" ref="F396:L396">SUM(F398:F399)</f>
        <v>0</v>
      </c>
      <c r="G396" s="259">
        <f t="shared" si="117"/>
        <v>0</v>
      </c>
      <c r="H396" s="327">
        <f t="shared" si="117"/>
        <v>0</v>
      </c>
      <c r="I396" s="259">
        <f t="shared" si="117"/>
        <v>0</v>
      </c>
      <c r="J396" s="327">
        <f t="shared" si="117"/>
        <v>0</v>
      </c>
      <c r="K396" s="259">
        <f t="shared" si="117"/>
        <v>0</v>
      </c>
      <c r="L396" s="259">
        <f t="shared" si="117"/>
        <v>0</v>
      </c>
    </row>
    <row r="397" spans="1:12" s="12" customFormat="1" ht="10.5" customHeight="1">
      <c r="A397" s="29"/>
      <c r="B397" s="15"/>
      <c r="C397" s="66"/>
      <c r="D397" s="67"/>
      <c r="E397" s="307" t="s">
        <v>584</v>
      </c>
      <c r="F397" s="259"/>
      <c r="G397" s="259"/>
      <c r="H397" s="327"/>
      <c r="I397" s="259"/>
      <c r="J397" s="327"/>
      <c r="K397" s="259"/>
      <c r="L397" s="259"/>
    </row>
    <row r="398" spans="1:12" ht="25.5" customHeight="1" thickBot="1">
      <c r="A398" s="29">
        <v>2931</v>
      </c>
      <c r="B398" s="16" t="s">
        <v>15</v>
      </c>
      <c r="C398" s="66">
        <v>3</v>
      </c>
      <c r="D398" s="67">
        <v>1</v>
      </c>
      <c r="E398" s="307" t="s">
        <v>21</v>
      </c>
      <c r="F398" s="262">
        <f>SUM(G398:H398)</f>
        <v>0</v>
      </c>
      <c r="G398" s="262"/>
      <c r="H398" s="340"/>
      <c r="I398" s="262"/>
      <c r="J398" s="340"/>
      <c r="K398" s="262"/>
      <c r="L398" s="262"/>
    </row>
    <row r="399" spans="1:12" ht="18.75" customHeight="1" thickBot="1">
      <c r="A399" s="29">
        <v>2932</v>
      </c>
      <c r="B399" s="16" t="s">
        <v>15</v>
      </c>
      <c r="C399" s="66">
        <v>3</v>
      </c>
      <c r="D399" s="67">
        <v>2</v>
      </c>
      <c r="E399" s="307" t="s">
        <v>22</v>
      </c>
      <c r="F399" s="262">
        <f>SUM(G399:H399)</f>
        <v>0</v>
      </c>
      <c r="G399" s="322">
        <f aca="true" t="shared" si="118" ref="G399:L399">G400+G401</f>
        <v>0</v>
      </c>
      <c r="H399" s="325">
        <f t="shared" si="118"/>
        <v>0</v>
      </c>
      <c r="I399" s="322">
        <f t="shared" si="118"/>
        <v>0</v>
      </c>
      <c r="J399" s="325">
        <f t="shared" si="118"/>
        <v>0</v>
      </c>
      <c r="K399" s="322">
        <f t="shared" si="118"/>
        <v>0</v>
      </c>
      <c r="L399" s="322">
        <f t="shared" si="118"/>
        <v>0</v>
      </c>
    </row>
    <row r="400" spans="1:12" ht="15.75" hidden="1" thickBot="1">
      <c r="A400" s="29"/>
      <c r="B400" s="16"/>
      <c r="C400" s="66"/>
      <c r="D400" s="67"/>
      <c r="E400" s="342">
        <v>4729</v>
      </c>
      <c r="F400" s="262">
        <f>SUM(G400:H400)</f>
        <v>0</v>
      </c>
      <c r="G400" s="259"/>
      <c r="H400" s="327"/>
      <c r="I400" s="259"/>
      <c r="J400" s="327"/>
      <c r="K400" s="259"/>
      <c r="L400" s="259"/>
    </row>
    <row r="401" spans="1:12" ht="15.75" hidden="1" thickBot="1">
      <c r="A401" s="29"/>
      <c r="B401" s="16"/>
      <c r="C401" s="66"/>
      <c r="D401" s="67"/>
      <c r="E401" s="307"/>
      <c r="F401" s="262">
        <f>SUM(G401:H401)</f>
        <v>0</v>
      </c>
      <c r="G401" s="259"/>
      <c r="H401" s="327"/>
      <c r="I401" s="259"/>
      <c r="J401" s="327"/>
      <c r="K401" s="259"/>
      <c r="L401" s="259"/>
    </row>
    <row r="402" spans="1:12" ht="16.5" customHeight="1">
      <c r="A402" s="29">
        <v>2940</v>
      </c>
      <c r="B402" s="16" t="s">
        <v>15</v>
      </c>
      <c r="C402" s="66">
        <v>4</v>
      </c>
      <c r="D402" s="67">
        <v>0</v>
      </c>
      <c r="E402" s="307" t="s">
        <v>361</v>
      </c>
      <c r="F402" s="259">
        <f aca="true" t="shared" si="119" ref="F402:L402">F404</f>
        <v>0</v>
      </c>
      <c r="G402" s="259">
        <f t="shared" si="119"/>
        <v>0</v>
      </c>
      <c r="H402" s="259">
        <f t="shared" si="119"/>
        <v>0</v>
      </c>
      <c r="I402" s="259">
        <f t="shared" si="119"/>
        <v>0</v>
      </c>
      <c r="J402" s="259">
        <f t="shared" si="119"/>
        <v>0</v>
      </c>
      <c r="K402" s="259">
        <f t="shared" si="119"/>
        <v>0</v>
      </c>
      <c r="L402" s="259">
        <f t="shared" si="119"/>
        <v>0</v>
      </c>
    </row>
    <row r="403" spans="1:12" s="12" customFormat="1" ht="12.75" customHeight="1">
      <c r="A403" s="29"/>
      <c r="B403" s="15"/>
      <c r="C403" s="66"/>
      <c r="D403" s="67"/>
      <c r="E403" s="307" t="s">
        <v>584</v>
      </c>
      <c r="F403" s="259"/>
      <c r="G403" s="259"/>
      <c r="H403" s="327"/>
      <c r="I403" s="259"/>
      <c r="J403" s="327"/>
      <c r="K403" s="259"/>
      <c r="L403" s="259"/>
    </row>
    <row r="404" spans="1:12" ht="24" customHeight="1" thickBot="1">
      <c r="A404" s="29">
        <v>2941</v>
      </c>
      <c r="B404" s="16" t="s">
        <v>15</v>
      </c>
      <c r="C404" s="66">
        <v>4</v>
      </c>
      <c r="D404" s="67">
        <v>1</v>
      </c>
      <c r="E404" s="307" t="s">
        <v>23</v>
      </c>
      <c r="F404" s="262">
        <f>SUM(G404:H404)</f>
        <v>0</v>
      </c>
      <c r="G404" s="262">
        <f aca="true" t="shared" si="120" ref="G404:L404">G405+G406</f>
        <v>0</v>
      </c>
      <c r="H404" s="262">
        <f t="shared" si="120"/>
        <v>0</v>
      </c>
      <c r="I404" s="262">
        <f t="shared" si="120"/>
        <v>0</v>
      </c>
      <c r="J404" s="262">
        <f t="shared" si="120"/>
        <v>0</v>
      </c>
      <c r="K404" s="262">
        <f t="shared" si="120"/>
        <v>0</v>
      </c>
      <c r="L404" s="262">
        <f t="shared" si="120"/>
        <v>0</v>
      </c>
    </row>
    <row r="405" spans="1:12" ht="18.75" customHeight="1" hidden="1" thickBot="1">
      <c r="A405" s="29"/>
      <c r="B405" s="16"/>
      <c r="C405" s="66"/>
      <c r="D405" s="67"/>
      <c r="E405" s="342">
        <v>4729</v>
      </c>
      <c r="F405" s="262">
        <f>SUM(G405:H405)</f>
        <v>0</v>
      </c>
      <c r="G405" s="262"/>
      <c r="H405" s="262"/>
      <c r="I405" s="262"/>
      <c r="J405" s="262"/>
      <c r="K405" s="262"/>
      <c r="L405" s="262"/>
    </row>
    <row r="406" spans="1:12" ht="18.75" customHeight="1" hidden="1" thickBot="1">
      <c r="A406" s="29"/>
      <c r="B406" s="16"/>
      <c r="C406" s="66"/>
      <c r="D406" s="67"/>
      <c r="E406" s="307"/>
      <c r="F406" s="262">
        <f>SUM(G406:H406)</f>
        <v>0</v>
      </c>
      <c r="G406" s="262"/>
      <c r="H406" s="262"/>
      <c r="I406" s="262"/>
      <c r="J406" s="262"/>
      <c r="K406" s="262"/>
      <c r="L406" s="262"/>
    </row>
    <row r="407" spans="1:12" ht="24" customHeight="1" thickBot="1">
      <c r="A407" s="29">
        <v>2942</v>
      </c>
      <c r="B407" s="16" t="s">
        <v>15</v>
      </c>
      <c r="C407" s="66">
        <v>4</v>
      </c>
      <c r="D407" s="67">
        <v>2</v>
      </c>
      <c r="E407" s="307" t="s">
        <v>24</v>
      </c>
      <c r="F407" s="262">
        <f>SUM(G407:H407)</f>
        <v>0</v>
      </c>
      <c r="G407" s="262"/>
      <c r="H407" s="340"/>
      <c r="I407" s="262"/>
      <c r="J407" s="340"/>
      <c r="K407" s="262"/>
      <c r="L407" s="262"/>
    </row>
    <row r="408" spans="1:12" ht="27.75" customHeight="1">
      <c r="A408" s="29">
        <v>2950</v>
      </c>
      <c r="B408" s="16" t="s">
        <v>15</v>
      </c>
      <c r="C408" s="66">
        <v>5</v>
      </c>
      <c r="D408" s="67">
        <v>0</v>
      </c>
      <c r="E408" s="307" t="s">
        <v>362</v>
      </c>
      <c r="F408" s="259">
        <f>SUM(F410,F425)</f>
        <v>131591</v>
      </c>
      <c r="G408" s="259">
        <f aca="true" t="shared" si="121" ref="G408:L408">G410</f>
        <v>131591</v>
      </c>
      <c r="H408" s="259">
        <f t="shared" si="121"/>
        <v>0</v>
      </c>
      <c r="I408" s="259">
        <f t="shared" si="121"/>
        <v>34568</v>
      </c>
      <c r="J408" s="259">
        <f t="shared" si="121"/>
        <v>68376</v>
      </c>
      <c r="K408" s="259">
        <f t="shared" si="121"/>
        <v>99778</v>
      </c>
      <c r="L408" s="259">
        <f t="shared" si="121"/>
        <v>131591</v>
      </c>
    </row>
    <row r="409" spans="1:12" s="12" customFormat="1" ht="10.5" customHeight="1">
      <c r="A409" s="29"/>
      <c r="B409" s="15"/>
      <c r="C409" s="66"/>
      <c r="D409" s="67"/>
      <c r="E409" s="307" t="s">
        <v>584</v>
      </c>
      <c r="F409" s="259"/>
      <c r="G409" s="259"/>
      <c r="H409" s="327"/>
      <c r="I409" s="259"/>
      <c r="J409" s="327"/>
      <c r="K409" s="259"/>
      <c r="L409" s="259"/>
    </row>
    <row r="410" spans="1:12" ht="24.75" thickBot="1">
      <c r="A410" s="29">
        <v>2951</v>
      </c>
      <c r="B410" s="16" t="s">
        <v>15</v>
      </c>
      <c r="C410" s="66">
        <v>5</v>
      </c>
      <c r="D410" s="67">
        <v>1</v>
      </c>
      <c r="E410" s="307" t="s">
        <v>25</v>
      </c>
      <c r="F410" s="262">
        <f>SUM(G410:H410)</f>
        <v>131591</v>
      </c>
      <c r="G410" s="262">
        <f>G411+G412+G413+G414+G415+G416+G417+G418+G419+G420+G421+G424</f>
        <v>131591</v>
      </c>
      <c r="H410" s="262">
        <f>H411+H412+H413+H414+H415+H416+H417+H418+H419+H420+H421+H422+H423+H424</f>
        <v>0</v>
      </c>
      <c r="I410" s="262">
        <f>I411+I412+I413+I414+I415+I416+I417+I418+I419+I420+I421+I422+I423+I424</f>
        <v>34568</v>
      </c>
      <c r="J410" s="262">
        <f>J411+J412+J413+J414+J415+J416+J417+J418+J419+J420+J421+J422+J423+J424</f>
        <v>68376</v>
      </c>
      <c r="K410" s="262">
        <f>K411+K412+K413+K414+K415+K416+K417+K418+K419+K420+K421+K422+K423+K424</f>
        <v>99778</v>
      </c>
      <c r="L410" s="262">
        <f>L411+L412+L413+L414+L415+L416+L417+L418+L419+L420+L421+L422+L423+L424</f>
        <v>131591</v>
      </c>
    </row>
    <row r="411" spans="1:12" ht="24.75" thickBot="1">
      <c r="A411" s="29"/>
      <c r="B411" s="16"/>
      <c r="C411" s="66"/>
      <c r="D411" s="67"/>
      <c r="E411" s="342" t="s">
        <v>779</v>
      </c>
      <c r="F411" s="262">
        <f aca="true" t="shared" si="122" ref="F411:F424">SUM(G411:H411)</f>
        <v>20573</v>
      </c>
      <c r="G411" s="262">
        <v>20573</v>
      </c>
      <c r="H411" s="340">
        <v>0</v>
      </c>
      <c r="I411" s="262">
        <v>5344.5</v>
      </c>
      <c r="J411" s="340">
        <v>10411.5</v>
      </c>
      <c r="K411" s="262">
        <v>15481</v>
      </c>
      <c r="L411" s="262">
        <v>20573</v>
      </c>
    </row>
    <row r="412" spans="1:12" ht="15.75" thickBot="1">
      <c r="A412" s="29"/>
      <c r="B412" s="16"/>
      <c r="C412" s="66"/>
      <c r="D412" s="67"/>
      <c r="E412" s="342" t="s">
        <v>780</v>
      </c>
      <c r="F412" s="262">
        <f t="shared" si="122"/>
        <v>13423</v>
      </c>
      <c r="G412" s="262">
        <v>13423</v>
      </c>
      <c r="H412" s="340">
        <v>0</v>
      </c>
      <c r="I412" s="262">
        <v>3567</v>
      </c>
      <c r="J412" s="340">
        <v>7214</v>
      </c>
      <c r="K412" s="262">
        <v>10266</v>
      </c>
      <c r="L412" s="262">
        <v>13423</v>
      </c>
    </row>
    <row r="413" spans="1:12" ht="24.75" thickBot="1">
      <c r="A413" s="29"/>
      <c r="B413" s="16"/>
      <c r="C413" s="66"/>
      <c r="D413" s="67"/>
      <c r="E413" s="342" t="s">
        <v>781</v>
      </c>
      <c r="F413" s="262">
        <f t="shared" si="122"/>
        <v>38625</v>
      </c>
      <c r="G413" s="262">
        <v>38625</v>
      </c>
      <c r="H413" s="340">
        <v>0</v>
      </c>
      <c r="I413" s="262">
        <v>9947</v>
      </c>
      <c r="J413" s="340">
        <v>19622.5</v>
      </c>
      <c r="K413" s="262">
        <v>28944.5</v>
      </c>
      <c r="L413" s="262">
        <v>38625</v>
      </c>
    </row>
    <row r="414" spans="1:12" ht="15.75" thickBot="1">
      <c r="A414" s="29"/>
      <c r="B414" s="16"/>
      <c r="C414" s="66"/>
      <c r="D414" s="67"/>
      <c r="E414" s="342" t="s">
        <v>782</v>
      </c>
      <c r="F414" s="262">
        <f t="shared" si="122"/>
        <v>21310</v>
      </c>
      <c r="G414" s="262">
        <v>21310</v>
      </c>
      <c r="H414" s="340">
        <v>0</v>
      </c>
      <c r="I414" s="262">
        <v>6070</v>
      </c>
      <c r="J414" s="340">
        <v>11220</v>
      </c>
      <c r="K414" s="262">
        <v>16220</v>
      </c>
      <c r="L414" s="262">
        <v>21310</v>
      </c>
    </row>
    <row r="415" spans="1:12" ht="15.75" thickBot="1">
      <c r="A415" s="29"/>
      <c r="B415" s="16"/>
      <c r="C415" s="66"/>
      <c r="D415" s="67"/>
      <c r="E415" s="342" t="s">
        <v>783</v>
      </c>
      <c r="F415" s="262">
        <f t="shared" si="122"/>
        <v>23135</v>
      </c>
      <c r="G415" s="262">
        <v>23135</v>
      </c>
      <c r="H415" s="340">
        <v>0</v>
      </c>
      <c r="I415" s="262">
        <v>5919.5</v>
      </c>
      <c r="J415" s="340">
        <v>12118</v>
      </c>
      <c r="K415" s="262">
        <v>17666.5</v>
      </c>
      <c r="L415" s="262">
        <v>23135</v>
      </c>
    </row>
    <row r="416" spans="1:12" ht="15.75" thickBot="1">
      <c r="A416" s="29"/>
      <c r="B416" s="16"/>
      <c r="C416" s="66"/>
      <c r="D416" s="67"/>
      <c r="E416" s="342" t="s">
        <v>784</v>
      </c>
      <c r="F416" s="262">
        <f t="shared" si="122"/>
        <v>14525</v>
      </c>
      <c r="G416" s="262">
        <v>14525</v>
      </c>
      <c r="H416" s="340">
        <v>0</v>
      </c>
      <c r="I416" s="262">
        <v>3720</v>
      </c>
      <c r="J416" s="340">
        <v>7790</v>
      </c>
      <c r="K416" s="262">
        <v>11200</v>
      </c>
      <c r="L416" s="262">
        <v>14525</v>
      </c>
    </row>
    <row r="417" spans="1:12" ht="15.75" thickBot="1">
      <c r="A417" s="29"/>
      <c r="B417" s="16"/>
      <c r="C417" s="66"/>
      <c r="D417" s="67"/>
      <c r="E417" s="307" t="s">
        <v>709</v>
      </c>
      <c r="F417" s="262">
        <f t="shared" si="122"/>
        <v>0</v>
      </c>
      <c r="G417" s="262"/>
      <c r="H417" s="340"/>
      <c r="I417" s="262"/>
      <c r="J417" s="340"/>
      <c r="K417" s="262"/>
      <c r="L417" s="262"/>
    </row>
    <row r="418" spans="1:12" ht="15.75" hidden="1" thickBot="1">
      <c r="A418" s="29"/>
      <c r="B418" s="16"/>
      <c r="C418" s="66"/>
      <c r="D418" s="67"/>
      <c r="E418" s="307">
        <v>4212</v>
      </c>
      <c r="F418" s="262">
        <f t="shared" si="122"/>
        <v>0</v>
      </c>
      <c r="G418" s="262"/>
      <c r="H418" s="340"/>
      <c r="I418" s="262"/>
      <c r="J418" s="340"/>
      <c r="K418" s="262"/>
      <c r="L418" s="262"/>
    </row>
    <row r="419" spans="1:12" ht="15.75" hidden="1" thickBot="1">
      <c r="A419" s="29"/>
      <c r="B419" s="16"/>
      <c r="C419" s="66"/>
      <c r="D419" s="67"/>
      <c r="E419" s="307">
        <v>4261</v>
      </c>
      <c r="F419" s="262">
        <f t="shared" si="122"/>
        <v>0</v>
      </c>
      <c r="G419" s="262"/>
      <c r="H419" s="340"/>
      <c r="I419" s="262"/>
      <c r="J419" s="340"/>
      <c r="K419" s="262"/>
      <c r="L419" s="262"/>
    </row>
    <row r="420" spans="1:12" ht="15.75" hidden="1" thickBot="1">
      <c r="A420" s="29"/>
      <c r="B420" s="16"/>
      <c r="C420" s="66"/>
      <c r="D420" s="67"/>
      <c r="E420" s="307">
        <v>4267</v>
      </c>
      <c r="F420" s="262">
        <f t="shared" si="122"/>
        <v>0</v>
      </c>
      <c r="G420" s="262"/>
      <c r="H420" s="340"/>
      <c r="I420" s="262"/>
      <c r="J420" s="340"/>
      <c r="K420" s="262"/>
      <c r="L420" s="262"/>
    </row>
    <row r="421" spans="1:12" ht="15.75" hidden="1" thickBot="1">
      <c r="A421" s="29"/>
      <c r="B421" s="16"/>
      <c r="C421" s="66"/>
      <c r="D421" s="67"/>
      <c r="E421" s="307">
        <v>4511</v>
      </c>
      <c r="F421" s="262">
        <f t="shared" si="122"/>
        <v>0</v>
      </c>
      <c r="G421" s="262"/>
      <c r="H421" s="340"/>
      <c r="I421" s="262"/>
      <c r="J421" s="340"/>
      <c r="K421" s="262"/>
      <c r="L421" s="262"/>
    </row>
    <row r="422" spans="1:12" ht="15.75" hidden="1" thickBot="1">
      <c r="A422" s="29"/>
      <c r="B422" s="16"/>
      <c r="C422" s="66"/>
      <c r="D422" s="67"/>
      <c r="E422" s="307">
        <v>5113</v>
      </c>
      <c r="F422" s="262">
        <f t="shared" si="122"/>
        <v>0</v>
      </c>
      <c r="G422" s="322"/>
      <c r="H422" s="325"/>
      <c r="I422" s="322"/>
      <c r="J422" s="325"/>
      <c r="K422" s="322"/>
      <c r="L422" s="322"/>
    </row>
    <row r="423" spans="1:12" ht="15.75" hidden="1" thickBot="1">
      <c r="A423" s="29"/>
      <c r="B423" s="16"/>
      <c r="C423" s="66"/>
      <c r="D423" s="67"/>
      <c r="E423" s="307">
        <v>5122</v>
      </c>
      <c r="F423" s="326">
        <f t="shared" si="122"/>
        <v>0</v>
      </c>
      <c r="G423" s="262"/>
      <c r="H423" s="340"/>
      <c r="I423" s="262"/>
      <c r="J423" s="340"/>
      <c r="K423" s="262"/>
      <c r="L423" s="262"/>
    </row>
    <row r="424" spans="1:12" ht="15.75" hidden="1" thickBot="1">
      <c r="A424" s="29"/>
      <c r="B424" s="16"/>
      <c r="C424" s="66"/>
      <c r="D424" s="67"/>
      <c r="E424" s="307"/>
      <c r="F424" s="262">
        <f t="shared" si="122"/>
        <v>0</v>
      </c>
      <c r="G424" s="262"/>
      <c r="H424" s="340"/>
      <c r="I424" s="262"/>
      <c r="J424" s="340"/>
      <c r="K424" s="262"/>
      <c r="L424" s="262"/>
    </row>
    <row r="425" spans="1:12" ht="16.5" customHeight="1" thickBot="1">
      <c r="A425" s="29">
        <v>2952</v>
      </c>
      <c r="B425" s="16" t="s">
        <v>15</v>
      </c>
      <c r="C425" s="66">
        <v>5</v>
      </c>
      <c r="D425" s="67">
        <v>2</v>
      </c>
      <c r="E425" s="307" t="s">
        <v>26</v>
      </c>
      <c r="F425" s="262">
        <f>SUM(G425:H425)</f>
        <v>0</v>
      </c>
      <c r="G425" s="262"/>
      <c r="H425" s="340"/>
      <c r="I425" s="262"/>
      <c r="J425" s="340"/>
      <c r="K425" s="262"/>
      <c r="L425" s="262"/>
    </row>
    <row r="426" spans="1:12" ht="26.25" customHeight="1">
      <c r="A426" s="29">
        <v>2960</v>
      </c>
      <c r="B426" s="16" t="s">
        <v>15</v>
      </c>
      <c r="C426" s="66">
        <v>6</v>
      </c>
      <c r="D426" s="67">
        <v>0</v>
      </c>
      <c r="E426" s="307" t="s">
        <v>363</v>
      </c>
      <c r="F426" s="259">
        <f aca="true" t="shared" si="123" ref="F426:L426">SUM(F428)</f>
        <v>0</v>
      </c>
      <c r="G426" s="259">
        <f t="shared" si="123"/>
        <v>0</v>
      </c>
      <c r="H426" s="327">
        <f t="shared" si="123"/>
        <v>0</v>
      </c>
      <c r="I426" s="259">
        <f t="shared" si="123"/>
        <v>0</v>
      </c>
      <c r="J426" s="327">
        <f t="shared" si="123"/>
        <v>0</v>
      </c>
      <c r="K426" s="259">
        <f t="shared" si="123"/>
        <v>0</v>
      </c>
      <c r="L426" s="259">
        <f t="shared" si="123"/>
        <v>0</v>
      </c>
    </row>
    <row r="427" spans="1:12" s="12" customFormat="1" ht="14.25" customHeight="1">
      <c r="A427" s="29"/>
      <c r="B427" s="15"/>
      <c r="C427" s="66"/>
      <c r="D427" s="67"/>
      <c r="E427" s="307" t="s">
        <v>584</v>
      </c>
      <c r="F427" s="259"/>
      <c r="G427" s="259"/>
      <c r="H427" s="327"/>
      <c r="I427" s="259"/>
      <c r="J427" s="327"/>
      <c r="K427" s="259"/>
      <c r="L427" s="259"/>
    </row>
    <row r="428" spans="1:12" ht="24" customHeight="1" thickBot="1">
      <c r="A428" s="105">
        <v>2961</v>
      </c>
      <c r="B428" s="66" t="s">
        <v>15</v>
      </c>
      <c r="C428" s="66">
        <v>6</v>
      </c>
      <c r="D428" s="66">
        <v>1</v>
      </c>
      <c r="E428" s="333" t="s">
        <v>363</v>
      </c>
      <c r="F428" s="262">
        <f>SUM(G428:H428)</f>
        <v>0</v>
      </c>
      <c r="G428" s="262">
        <f aca="true" t="shared" si="124" ref="G428:L428">G429</f>
        <v>0</v>
      </c>
      <c r="H428" s="262">
        <f t="shared" si="124"/>
        <v>0</v>
      </c>
      <c r="I428" s="262">
        <f t="shared" si="124"/>
        <v>0</v>
      </c>
      <c r="J428" s="262">
        <f t="shared" si="124"/>
        <v>0</v>
      </c>
      <c r="K428" s="262">
        <f t="shared" si="124"/>
        <v>0</v>
      </c>
      <c r="L428" s="262">
        <f t="shared" si="124"/>
        <v>0</v>
      </c>
    </row>
    <row r="429" spans="1:12" ht="24" customHeight="1" hidden="1" thickBot="1">
      <c r="A429" s="105"/>
      <c r="B429" s="66"/>
      <c r="C429" s="66"/>
      <c r="D429" s="66"/>
      <c r="E429" s="333">
        <v>4239</v>
      </c>
      <c r="F429" s="262">
        <f>SUM(G429:H429)</f>
        <v>0</v>
      </c>
      <c r="G429" s="322"/>
      <c r="H429" s="325"/>
      <c r="I429" s="322"/>
      <c r="J429" s="325"/>
      <c r="K429" s="322"/>
      <c r="L429" s="322"/>
    </row>
    <row r="430" spans="1:12" ht="24" customHeight="1" hidden="1">
      <c r="A430" s="105"/>
      <c r="B430" s="66"/>
      <c r="C430" s="66"/>
      <c r="D430" s="66"/>
      <c r="E430" s="333"/>
      <c r="F430" s="322"/>
      <c r="G430" s="322"/>
      <c r="H430" s="325"/>
      <c r="I430" s="322"/>
      <c r="J430" s="325"/>
      <c r="K430" s="322"/>
      <c r="L430" s="322"/>
    </row>
    <row r="431" spans="1:12" ht="26.25" customHeight="1">
      <c r="A431" s="105">
        <v>2970</v>
      </c>
      <c r="B431" s="66" t="s">
        <v>15</v>
      </c>
      <c r="C431" s="66">
        <v>7</v>
      </c>
      <c r="D431" s="66">
        <v>0</v>
      </c>
      <c r="E431" s="333" t="s">
        <v>364</v>
      </c>
      <c r="F431" s="259">
        <f aca="true" t="shared" si="125" ref="F431:L431">SUM(F433)</f>
        <v>0</v>
      </c>
      <c r="G431" s="259">
        <f t="shared" si="125"/>
        <v>0</v>
      </c>
      <c r="H431" s="327">
        <f t="shared" si="125"/>
        <v>0</v>
      </c>
      <c r="I431" s="259">
        <f t="shared" si="125"/>
        <v>0</v>
      </c>
      <c r="J431" s="327">
        <f t="shared" si="125"/>
        <v>0</v>
      </c>
      <c r="K431" s="259">
        <f t="shared" si="125"/>
        <v>0</v>
      </c>
      <c r="L431" s="259">
        <f t="shared" si="125"/>
        <v>0</v>
      </c>
    </row>
    <row r="432" spans="1:12" s="12" customFormat="1" ht="10.5" customHeight="1">
      <c r="A432" s="105"/>
      <c r="B432" s="66"/>
      <c r="C432" s="66"/>
      <c r="D432" s="66"/>
      <c r="E432" s="333" t="s">
        <v>584</v>
      </c>
      <c r="F432" s="259"/>
      <c r="G432" s="259"/>
      <c r="H432" s="327"/>
      <c r="I432" s="259"/>
      <c r="J432" s="327"/>
      <c r="K432" s="259"/>
      <c r="L432" s="259"/>
    </row>
    <row r="433" spans="1:12" ht="32.25" customHeight="1" thickBot="1">
      <c r="A433" s="105">
        <v>2971</v>
      </c>
      <c r="B433" s="66" t="s">
        <v>15</v>
      </c>
      <c r="C433" s="66">
        <v>7</v>
      </c>
      <c r="D433" s="66">
        <v>1</v>
      </c>
      <c r="E433" s="333" t="s">
        <v>364</v>
      </c>
      <c r="F433" s="262">
        <f>SUM(G433:H433)</f>
        <v>0</v>
      </c>
      <c r="G433" s="262"/>
      <c r="H433" s="340"/>
      <c r="I433" s="262"/>
      <c r="J433" s="340"/>
      <c r="K433" s="262"/>
      <c r="L433" s="262"/>
    </row>
    <row r="434" spans="1:12" ht="27.75" customHeight="1">
      <c r="A434" s="105">
        <v>2980</v>
      </c>
      <c r="B434" s="66" t="s">
        <v>15</v>
      </c>
      <c r="C434" s="66">
        <v>8</v>
      </c>
      <c r="D434" s="66">
        <v>0</v>
      </c>
      <c r="E434" s="333" t="s">
        <v>365</v>
      </c>
      <c r="F434" s="259">
        <f aca="true" t="shared" si="126" ref="F434:L434">SUM(F436)</f>
        <v>0</v>
      </c>
      <c r="G434" s="259">
        <f t="shared" si="126"/>
        <v>0</v>
      </c>
      <c r="H434" s="327">
        <f t="shared" si="126"/>
        <v>0</v>
      </c>
      <c r="I434" s="259">
        <f t="shared" si="126"/>
        <v>0</v>
      </c>
      <c r="J434" s="327">
        <f t="shared" si="126"/>
        <v>0</v>
      </c>
      <c r="K434" s="259">
        <f t="shared" si="126"/>
        <v>0</v>
      </c>
      <c r="L434" s="259">
        <f t="shared" si="126"/>
        <v>0</v>
      </c>
    </row>
    <row r="435" spans="1:12" s="12" customFormat="1" ht="10.5" customHeight="1">
      <c r="A435" s="105"/>
      <c r="B435" s="66"/>
      <c r="C435" s="66"/>
      <c r="D435" s="66"/>
      <c r="E435" s="333" t="s">
        <v>584</v>
      </c>
      <c r="F435" s="259"/>
      <c r="G435" s="259"/>
      <c r="H435" s="327"/>
      <c r="I435" s="259"/>
      <c r="J435" s="327"/>
      <c r="K435" s="259"/>
      <c r="L435" s="259"/>
    </row>
    <row r="436" spans="1:12" ht="23.25" customHeight="1" thickBot="1">
      <c r="A436" s="105">
        <v>2981</v>
      </c>
      <c r="B436" s="66" t="s">
        <v>15</v>
      </c>
      <c r="C436" s="66">
        <v>8</v>
      </c>
      <c r="D436" s="66">
        <v>1</v>
      </c>
      <c r="E436" s="333" t="s">
        <v>365</v>
      </c>
      <c r="F436" s="262">
        <f>F437</f>
        <v>0</v>
      </c>
      <c r="G436" s="262">
        <f aca="true" t="shared" si="127" ref="G436:L436">G437</f>
        <v>0</v>
      </c>
      <c r="H436" s="262">
        <f t="shared" si="127"/>
        <v>0</v>
      </c>
      <c r="I436" s="262">
        <f t="shared" si="127"/>
        <v>0</v>
      </c>
      <c r="J436" s="262">
        <f t="shared" si="127"/>
        <v>0</v>
      </c>
      <c r="K436" s="262">
        <f t="shared" si="127"/>
        <v>0</v>
      </c>
      <c r="L436" s="262">
        <f t="shared" si="127"/>
        <v>0</v>
      </c>
    </row>
    <row r="437" spans="1:12" ht="23.25" customHeight="1" hidden="1" thickBot="1">
      <c r="A437" s="105"/>
      <c r="B437" s="66"/>
      <c r="C437" s="66"/>
      <c r="D437" s="66"/>
      <c r="E437" s="333">
        <v>4637</v>
      </c>
      <c r="F437" s="262">
        <f>SUM(G437:H437)</f>
        <v>0</v>
      </c>
      <c r="G437" s="322">
        <v>0</v>
      </c>
      <c r="H437" s="325"/>
      <c r="I437" s="322"/>
      <c r="J437" s="325"/>
      <c r="K437" s="322"/>
      <c r="L437" s="322"/>
    </row>
    <row r="438" spans="1:12" s="30" customFormat="1" ht="49.5" customHeight="1">
      <c r="A438" s="402">
        <v>3000</v>
      </c>
      <c r="B438" s="397" t="s">
        <v>28</v>
      </c>
      <c r="C438" s="397">
        <v>0</v>
      </c>
      <c r="D438" s="397">
        <v>0</v>
      </c>
      <c r="E438" s="403" t="s">
        <v>707</v>
      </c>
      <c r="F438" s="395">
        <f aca="true" t="shared" si="128" ref="F438:L438">SUM(F440,F444,F447,F452,F457,F460,F463,F468,F472)</f>
        <v>4500</v>
      </c>
      <c r="G438" s="395">
        <f t="shared" si="128"/>
        <v>4500</v>
      </c>
      <c r="H438" s="396">
        <v>0</v>
      </c>
      <c r="I438" s="395">
        <f t="shared" si="128"/>
        <v>400</v>
      </c>
      <c r="J438" s="396">
        <f t="shared" si="128"/>
        <v>2200</v>
      </c>
      <c r="K438" s="395">
        <f t="shared" si="128"/>
        <v>2600</v>
      </c>
      <c r="L438" s="395">
        <f t="shared" si="128"/>
        <v>4500</v>
      </c>
    </row>
    <row r="439" spans="1:12" ht="15.75" customHeight="1">
      <c r="A439" s="105"/>
      <c r="B439" s="66"/>
      <c r="C439" s="66"/>
      <c r="D439" s="66"/>
      <c r="E439" s="333" t="s">
        <v>583</v>
      </c>
      <c r="F439" s="259"/>
      <c r="G439" s="259"/>
      <c r="H439" s="327"/>
      <c r="I439" s="259"/>
      <c r="J439" s="327"/>
      <c r="K439" s="259"/>
      <c r="L439" s="259"/>
    </row>
    <row r="440" spans="1:12" ht="24" customHeight="1">
      <c r="A440" s="105">
        <v>3010</v>
      </c>
      <c r="B440" s="66" t="s">
        <v>28</v>
      </c>
      <c r="C440" s="66">
        <v>1</v>
      </c>
      <c r="D440" s="66">
        <v>0</v>
      </c>
      <c r="E440" s="333" t="s">
        <v>27</v>
      </c>
      <c r="F440" s="259">
        <f aca="true" t="shared" si="129" ref="F440:L440">SUM(F442:F443)</f>
        <v>0</v>
      </c>
      <c r="G440" s="259">
        <f t="shared" si="129"/>
        <v>0</v>
      </c>
      <c r="H440" s="327">
        <f t="shared" si="129"/>
        <v>0</v>
      </c>
      <c r="I440" s="259">
        <f t="shared" si="129"/>
        <v>0</v>
      </c>
      <c r="J440" s="327">
        <f t="shared" si="129"/>
        <v>0</v>
      </c>
      <c r="K440" s="259">
        <f t="shared" si="129"/>
        <v>0</v>
      </c>
      <c r="L440" s="259">
        <f t="shared" si="129"/>
        <v>0</v>
      </c>
    </row>
    <row r="441" spans="1:12" s="12" customFormat="1" ht="16.5" customHeight="1">
      <c r="A441" s="105"/>
      <c r="B441" s="66"/>
      <c r="C441" s="66"/>
      <c r="D441" s="66"/>
      <c r="E441" s="333" t="s">
        <v>584</v>
      </c>
      <c r="F441" s="259"/>
      <c r="G441" s="259"/>
      <c r="H441" s="327"/>
      <c r="I441" s="259"/>
      <c r="J441" s="327"/>
      <c r="K441" s="259"/>
      <c r="L441" s="259"/>
    </row>
    <row r="442" spans="1:12" ht="18.75" customHeight="1" thickBot="1">
      <c r="A442" s="105">
        <v>3011</v>
      </c>
      <c r="B442" s="66" t="s">
        <v>28</v>
      </c>
      <c r="C442" s="66">
        <v>1</v>
      </c>
      <c r="D442" s="66">
        <v>1</v>
      </c>
      <c r="E442" s="333" t="s">
        <v>366</v>
      </c>
      <c r="F442" s="262">
        <f>SUM(G442:H442)</f>
        <v>0</v>
      </c>
      <c r="G442" s="262"/>
      <c r="H442" s="340"/>
      <c r="I442" s="262"/>
      <c r="J442" s="340"/>
      <c r="K442" s="262"/>
      <c r="L442" s="262"/>
    </row>
    <row r="443" spans="1:12" ht="17.25" customHeight="1" thickBot="1">
      <c r="A443" s="105">
        <v>3012</v>
      </c>
      <c r="B443" s="66" t="s">
        <v>28</v>
      </c>
      <c r="C443" s="66">
        <v>1</v>
      </c>
      <c r="D443" s="66">
        <v>2</v>
      </c>
      <c r="E443" s="333" t="s">
        <v>367</v>
      </c>
      <c r="F443" s="262">
        <f>SUM(G443:H443)</f>
        <v>0</v>
      </c>
      <c r="G443" s="262"/>
      <c r="H443" s="340"/>
      <c r="I443" s="262"/>
      <c r="J443" s="340"/>
      <c r="K443" s="262"/>
      <c r="L443" s="262"/>
    </row>
    <row r="444" spans="1:12" ht="15" customHeight="1">
      <c r="A444" s="105">
        <v>3020</v>
      </c>
      <c r="B444" s="66" t="s">
        <v>28</v>
      </c>
      <c r="C444" s="66">
        <v>2</v>
      </c>
      <c r="D444" s="66">
        <v>0</v>
      </c>
      <c r="E444" s="333" t="s">
        <v>368</v>
      </c>
      <c r="F444" s="259">
        <f aca="true" t="shared" si="130" ref="F444:L444">SUM(F446)</f>
        <v>0</v>
      </c>
      <c r="G444" s="259">
        <f t="shared" si="130"/>
        <v>0</v>
      </c>
      <c r="H444" s="327">
        <f t="shared" si="130"/>
        <v>0</v>
      </c>
      <c r="I444" s="259">
        <f t="shared" si="130"/>
        <v>0</v>
      </c>
      <c r="J444" s="327">
        <f t="shared" si="130"/>
        <v>0</v>
      </c>
      <c r="K444" s="259">
        <f t="shared" si="130"/>
        <v>0</v>
      </c>
      <c r="L444" s="259">
        <f t="shared" si="130"/>
        <v>0</v>
      </c>
    </row>
    <row r="445" spans="1:12" s="12" customFormat="1" ht="10.5" customHeight="1">
      <c r="A445" s="105"/>
      <c r="B445" s="66"/>
      <c r="C445" s="66"/>
      <c r="D445" s="66"/>
      <c r="E445" s="333" t="s">
        <v>584</v>
      </c>
      <c r="F445" s="259"/>
      <c r="G445" s="259"/>
      <c r="H445" s="327"/>
      <c r="I445" s="259"/>
      <c r="J445" s="327"/>
      <c r="K445" s="259"/>
      <c r="L445" s="259"/>
    </row>
    <row r="446" spans="1:12" ht="15.75" customHeight="1" thickBot="1">
      <c r="A446" s="105">
        <v>3021</v>
      </c>
      <c r="B446" s="66" t="s">
        <v>28</v>
      </c>
      <c r="C446" s="66">
        <v>2</v>
      </c>
      <c r="D446" s="66">
        <v>1</v>
      </c>
      <c r="E446" s="333" t="s">
        <v>368</v>
      </c>
      <c r="F446" s="262">
        <f>SUM(G446:H446)</f>
        <v>0</v>
      </c>
      <c r="G446" s="262"/>
      <c r="H446" s="340"/>
      <c r="I446" s="262"/>
      <c r="J446" s="340"/>
      <c r="K446" s="262"/>
      <c r="L446" s="262"/>
    </row>
    <row r="447" spans="1:12" ht="14.25" customHeight="1">
      <c r="A447" s="105">
        <v>3030</v>
      </c>
      <c r="B447" s="66" t="s">
        <v>28</v>
      </c>
      <c r="C447" s="66">
        <v>3</v>
      </c>
      <c r="D447" s="66">
        <v>0</v>
      </c>
      <c r="E447" s="333" t="s">
        <v>369</v>
      </c>
      <c r="F447" s="259">
        <f aca="true" t="shared" si="131" ref="F447:L447">SUM(F449)</f>
        <v>0</v>
      </c>
      <c r="G447" s="259">
        <f t="shared" si="131"/>
        <v>0</v>
      </c>
      <c r="H447" s="327">
        <f t="shared" si="131"/>
        <v>0</v>
      </c>
      <c r="I447" s="259">
        <f t="shared" si="131"/>
        <v>0</v>
      </c>
      <c r="J447" s="327">
        <f t="shared" si="131"/>
        <v>0</v>
      </c>
      <c r="K447" s="259">
        <f t="shared" si="131"/>
        <v>0</v>
      </c>
      <c r="L447" s="259">
        <f t="shared" si="131"/>
        <v>0</v>
      </c>
    </row>
    <row r="448" spans="1:12" s="12" customFormat="1" ht="15">
      <c r="A448" s="105"/>
      <c r="B448" s="66"/>
      <c r="C448" s="66"/>
      <c r="D448" s="66"/>
      <c r="E448" s="333" t="s">
        <v>584</v>
      </c>
      <c r="F448" s="259"/>
      <c r="G448" s="259"/>
      <c r="H448" s="327"/>
      <c r="I448" s="259"/>
      <c r="J448" s="327"/>
      <c r="K448" s="259"/>
      <c r="L448" s="259"/>
    </row>
    <row r="449" spans="1:12" s="12" customFormat="1" ht="15.75" thickBot="1">
      <c r="A449" s="105">
        <v>3031</v>
      </c>
      <c r="B449" s="66" t="s">
        <v>28</v>
      </c>
      <c r="C449" s="66">
        <v>3</v>
      </c>
      <c r="D449" s="66" t="s">
        <v>641</v>
      </c>
      <c r="E449" s="333" t="s">
        <v>369</v>
      </c>
      <c r="F449" s="262">
        <f>SUM(G449:H449)</f>
        <v>0</v>
      </c>
      <c r="G449" s="322">
        <f aca="true" t="shared" si="132" ref="G449:L449">G450+G451</f>
        <v>0</v>
      </c>
      <c r="H449" s="325">
        <f t="shared" si="132"/>
        <v>0</v>
      </c>
      <c r="I449" s="322">
        <f t="shared" si="132"/>
        <v>0</v>
      </c>
      <c r="J449" s="325">
        <f t="shared" si="132"/>
        <v>0</v>
      </c>
      <c r="K449" s="322">
        <f t="shared" si="132"/>
        <v>0</v>
      </c>
      <c r="L449" s="322">
        <f t="shared" si="132"/>
        <v>0</v>
      </c>
    </row>
    <row r="450" spans="1:12" s="12" customFormat="1" ht="15.75" hidden="1" thickBot="1">
      <c r="A450" s="105"/>
      <c r="B450" s="66"/>
      <c r="C450" s="66"/>
      <c r="D450" s="66"/>
      <c r="E450" s="331">
        <v>4726</v>
      </c>
      <c r="F450" s="262">
        <f>SUM(G450:H450)</f>
        <v>0</v>
      </c>
      <c r="G450" s="259"/>
      <c r="H450" s="327"/>
      <c r="I450" s="259"/>
      <c r="J450" s="327"/>
      <c r="K450" s="259"/>
      <c r="L450" s="259"/>
    </row>
    <row r="451" spans="1:12" s="12" customFormat="1" ht="15.75" hidden="1" thickBot="1">
      <c r="A451" s="105"/>
      <c r="B451" s="66"/>
      <c r="C451" s="66"/>
      <c r="D451" s="66"/>
      <c r="E451" s="333"/>
      <c r="F451" s="262">
        <f>SUM(G451:H451)</f>
        <v>0</v>
      </c>
      <c r="G451" s="259"/>
      <c r="H451" s="327"/>
      <c r="I451" s="259"/>
      <c r="J451" s="327"/>
      <c r="K451" s="259"/>
      <c r="L451" s="259"/>
    </row>
    <row r="452" spans="1:12" ht="18" customHeight="1">
      <c r="A452" s="105">
        <v>3040</v>
      </c>
      <c r="B452" s="66" t="s">
        <v>28</v>
      </c>
      <c r="C452" s="66">
        <v>4</v>
      </c>
      <c r="D452" s="66">
        <v>0</v>
      </c>
      <c r="E452" s="333" t="s">
        <v>370</v>
      </c>
      <c r="F452" s="259">
        <f aca="true" t="shared" si="133" ref="F452:L452">SUM(F454)</f>
        <v>0</v>
      </c>
      <c r="G452" s="259">
        <f t="shared" si="133"/>
        <v>0</v>
      </c>
      <c r="H452" s="327">
        <f t="shared" si="133"/>
        <v>0</v>
      </c>
      <c r="I452" s="259">
        <f t="shared" si="133"/>
        <v>0</v>
      </c>
      <c r="J452" s="327">
        <f t="shared" si="133"/>
        <v>0</v>
      </c>
      <c r="K452" s="259">
        <f t="shared" si="133"/>
        <v>0</v>
      </c>
      <c r="L452" s="259">
        <f t="shared" si="133"/>
        <v>0</v>
      </c>
    </row>
    <row r="453" spans="1:12" s="12" customFormat="1" ht="10.5" customHeight="1">
      <c r="A453" s="105"/>
      <c r="B453" s="66"/>
      <c r="C453" s="66"/>
      <c r="D453" s="66"/>
      <c r="E453" s="333" t="s">
        <v>584</v>
      </c>
      <c r="F453" s="259"/>
      <c r="G453" s="259"/>
      <c r="H453" s="327"/>
      <c r="I453" s="259"/>
      <c r="J453" s="327"/>
      <c r="K453" s="259"/>
      <c r="L453" s="259"/>
    </row>
    <row r="454" spans="1:12" ht="16.5" customHeight="1" thickBot="1">
      <c r="A454" s="105">
        <v>3041</v>
      </c>
      <c r="B454" s="66" t="s">
        <v>28</v>
      </c>
      <c r="C454" s="66">
        <v>4</v>
      </c>
      <c r="D454" s="66">
        <v>1</v>
      </c>
      <c r="E454" s="333" t="s">
        <v>370</v>
      </c>
      <c r="F454" s="262">
        <f>SUM(G454:H454)</f>
        <v>0</v>
      </c>
      <c r="G454" s="322">
        <f aca="true" t="shared" si="134" ref="G454:L454">G455+G456</f>
        <v>0</v>
      </c>
      <c r="H454" s="325">
        <f t="shared" si="134"/>
        <v>0</v>
      </c>
      <c r="I454" s="322">
        <f t="shared" si="134"/>
        <v>0</v>
      </c>
      <c r="J454" s="325">
        <f t="shared" si="134"/>
        <v>0</v>
      </c>
      <c r="K454" s="322">
        <f t="shared" si="134"/>
        <v>0</v>
      </c>
      <c r="L454" s="322">
        <f t="shared" si="134"/>
        <v>0</v>
      </c>
    </row>
    <row r="455" spans="1:12" ht="16.5" customHeight="1" hidden="1" thickBot="1">
      <c r="A455" s="105"/>
      <c r="B455" s="66"/>
      <c r="C455" s="66"/>
      <c r="D455" s="66"/>
      <c r="E455" s="333">
        <v>4729</v>
      </c>
      <c r="F455" s="262">
        <f>SUM(G455:H455)</f>
        <v>0</v>
      </c>
      <c r="G455" s="259"/>
      <c r="H455" s="327"/>
      <c r="I455" s="259"/>
      <c r="J455" s="327"/>
      <c r="K455" s="259"/>
      <c r="L455" s="259"/>
    </row>
    <row r="456" spans="1:12" ht="16.5" customHeight="1" hidden="1" thickBot="1">
      <c r="A456" s="105"/>
      <c r="B456" s="66"/>
      <c r="C456" s="66"/>
      <c r="D456" s="66"/>
      <c r="E456" s="333"/>
      <c r="F456" s="262">
        <f>SUM(G456:H456)</f>
        <v>0</v>
      </c>
      <c r="G456" s="259"/>
      <c r="H456" s="327"/>
      <c r="I456" s="259"/>
      <c r="J456" s="327"/>
      <c r="K456" s="259"/>
      <c r="L456" s="259"/>
    </row>
    <row r="457" spans="1:12" ht="12" customHeight="1">
      <c r="A457" s="105">
        <v>3050</v>
      </c>
      <c r="B457" s="66" t="s">
        <v>28</v>
      </c>
      <c r="C457" s="66">
        <v>5</v>
      </c>
      <c r="D457" s="66">
        <v>0</v>
      </c>
      <c r="E457" s="333" t="s">
        <v>371</v>
      </c>
      <c r="F457" s="259">
        <f aca="true" t="shared" si="135" ref="F457:L457">SUM(F459)</f>
        <v>0</v>
      </c>
      <c r="G457" s="259">
        <f t="shared" si="135"/>
        <v>0</v>
      </c>
      <c r="H457" s="327">
        <f t="shared" si="135"/>
        <v>0</v>
      </c>
      <c r="I457" s="259">
        <f t="shared" si="135"/>
        <v>0</v>
      </c>
      <c r="J457" s="327">
        <f t="shared" si="135"/>
        <v>0</v>
      </c>
      <c r="K457" s="259">
        <f t="shared" si="135"/>
        <v>0</v>
      </c>
      <c r="L457" s="259">
        <f t="shared" si="135"/>
        <v>0</v>
      </c>
    </row>
    <row r="458" spans="1:12" s="12" customFormat="1" ht="10.5" customHeight="1">
      <c r="A458" s="105"/>
      <c r="B458" s="66"/>
      <c r="C458" s="66"/>
      <c r="D458" s="66"/>
      <c r="E458" s="333" t="s">
        <v>584</v>
      </c>
      <c r="F458" s="259"/>
      <c r="G458" s="259"/>
      <c r="H458" s="327"/>
      <c r="I458" s="259"/>
      <c r="J458" s="327"/>
      <c r="K458" s="259"/>
      <c r="L458" s="259"/>
    </row>
    <row r="459" spans="1:12" ht="15.75" customHeight="1" thickBot="1">
      <c r="A459" s="105">
        <v>3051</v>
      </c>
      <c r="B459" s="66" t="s">
        <v>28</v>
      </c>
      <c r="C459" s="66">
        <v>5</v>
      </c>
      <c r="D459" s="66">
        <v>1</v>
      </c>
      <c r="E459" s="333" t="s">
        <v>371</v>
      </c>
      <c r="F459" s="262">
        <f>SUM(G459:H459)</f>
        <v>0</v>
      </c>
      <c r="G459" s="262"/>
      <c r="H459" s="340"/>
      <c r="I459" s="262"/>
      <c r="J459" s="340"/>
      <c r="K459" s="262"/>
      <c r="L459" s="262"/>
    </row>
    <row r="460" spans="1:12" ht="16.5" customHeight="1">
      <c r="A460" s="105">
        <v>3060</v>
      </c>
      <c r="B460" s="66" t="s">
        <v>28</v>
      </c>
      <c r="C460" s="66">
        <v>6</v>
      </c>
      <c r="D460" s="66">
        <v>0</v>
      </c>
      <c r="E460" s="333" t="s">
        <v>372</v>
      </c>
      <c r="F460" s="259">
        <f aca="true" t="shared" si="136" ref="F460:L460">SUM(F462)</f>
        <v>0</v>
      </c>
      <c r="G460" s="259">
        <f t="shared" si="136"/>
        <v>0</v>
      </c>
      <c r="H460" s="327">
        <f t="shared" si="136"/>
        <v>0</v>
      </c>
      <c r="I460" s="259">
        <f t="shared" si="136"/>
        <v>0</v>
      </c>
      <c r="J460" s="327">
        <f t="shared" si="136"/>
        <v>0</v>
      </c>
      <c r="K460" s="259">
        <f t="shared" si="136"/>
        <v>0</v>
      </c>
      <c r="L460" s="259">
        <f t="shared" si="136"/>
        <v>0</v>
      </c>
    </row>
    <row r="461" spans="1:12" s="12" customFormat="1" ht="10.5" customHeight="1">
      <c r="A461" s="105"/>
      <c r="B461" s="66"/>
      <c r="C461" s="66"/>
      <c r="D461" s="66"/>
      <c r="E461" s="333" t="s">
        <v>584</v>
      </c>
      <c r="F461" s="259"/>
      <c r="G461" s="259"/>
      <c r="H461" s="327"/>
      <c r="I461" s="259"/>
      <c r="J461" s="327"/>
      <c r="K461" s="259"/>
      <c r="L461" s="259"/>
    </row>
    <row r="462" spans="1:12" ht="15.75" customHeight="1" thickBot="1">
      <c r="A462" s="105">
        <v>3061</v>
      </c>
      <c r="B462" s="66" t="s">
        <v>28</v>
      </c>
      <c r="C462" s="66">
        <v>6</v>
      </c>
      <c r="D462" s="66">
        <v>1</v>
      </c>
      <c r="E462" s="333" t="s">
        <v>372</v>
      </c>
      <c r="F462" s="262">
        <f>SUM(G462:H462)</f>
        <v>0</v>
      </c>
      <c r="G462" s="262"/>
      <c r="H462" s="340"/>
      <c r="I462" s="262"/>
      <c r="J462" s="340"/>
      <c r="K462" s="262"/>
      <c r="L462" s="262"/>
    </row>
    <row r="463" spans="1:12" ht="34.5" customHeight="1">
      <c r="A463" s="105">
        <v>3070</v>
      </c>
      <c r="B463" s="66" t="s">
        <v>28</v>
      </c>
      <c r="C463" s="66">
        <v>7</v>
      </c>
      <c r="D463" s="66">
        <v>0</v>
      </c>
      <c r="E463" s="333" t="s">
        <v>373</v>
      </c>
      <c r="F463" s="259">
        <f aca="true" t="shared" si="137" ref="F463:L463">SUM(F465)</f>
        <v>4500</v>
      </c>
      <c r="G463" s="259">
        <f t="shared" si="137"/>
        <v>4500</v>
      </c>
      <c r="H463" s="327">
        <f t="shared" si="137"/>
        <v>0</v>
      </c>
      <c r="I463" s="259">
        <f t="shared" si="137"/>
        <v>400</v>
      </c>
      <c r="J463" s="327">
        <f t="shared" si="137"/>
        <v>2200</v>
      </c>
      <c r="K463" s="259">
        <f t="shared" si="137"/>
        <v>2600</v>
      </c>
      <c r="L463" s="259">
        <f t="shared" si="137"/>
        <v>4500</v>
      </c>
    </row>
    <row r="464" spans="1:12" s="12" customFormat="1" ht="10.5" customHeight="1">
      <c r="A464" s="105"/>
      <c r="B464" s="66"/>
      <c r="C464" s="66"/>
      <c r="D464" s="66"/>
      <c r="E464" s="333" t="s">
        <v>584</v>
      </c>
      <c r="F464" s="259"/>
      <c r="G464" s="259"/>
      <c r="H464" s="327"/>
      <c r="I464" s="259"/>
      <c r="J464" s="327"/>
      <c r="K464" s="259"/>
      <c r="L464" s="259"/>
    </row>
    <row r="465" spans="1:12" ht="39" customHeight="1" thickBot="1">
      <c r="A465" s="105">
        <v>3071</v>
      </c>
      <c r="B465" s="66" t="s">
        <v>28</v>
      </c>
      <c r="C465" s="66">
        <v>7</v>
      </c>
      <c r="D465" s="66">
        <v>1</v>
      </c>
      <c r="E465" s="333" t="s">
        <v>373</v>
      </c>
      <c r="F465" s="262">
        <f>SUM(G465:H465)</f>
        <v>4500</v>
      </c>
      <c r="G465" s="322">
        <f>G466+G467</f>
        <v>4500</v>
      </c>
      <c r="H465" s="325">
        <v>0</v>
      </c>
      <c r="I465" s="322">
        <f>I466+I467</f>
        <v>400</v>
      </c>
      <c r="J465" s="325">
        <f>J466+J467</f>
        <v>2200</v>
      </c>
      <c r="K465" s="322">
        <f>K466+K467</f>
        <v>2600</v>
      </c>
      <c r="L465" s="322">
        <f>L466+L467</f>
        <v>4500</v>
      </c>
    </row>
    <row r="466" spans="1:12" ht="14.25" customHeight="1" thickBot="1">
      <c r="A466" s="105"/>
      <c r="B466" s="66"/>
      <c r="C466" s="66"/>
      <c r="D466" s="66"/>
      <c r="E466" s="331">
        <v>4729</v>
      </c>
      <c r="F466" s="262">
        <f>SUM(G466:H466)</f>
        <v>4500</v>
      </c>
      <c r="G466" s="259">
        <v>4500</v>
      </c>
      <c r="H466" s="327">
        <v>0</v>
      </c>
      <c r="I466" s="259">
        <v>400</v>
      </c>
      <c r="J466" s="327">
        <v>2200</v>
      </c>
      <c r="K466" s="259">
        <v>2600</v>
      </c>
      <c r="L466" s="259">
        <v>4500</v>
      </c>
    </row>
    <row r="467" spans="1:12" ht="14.25" customHeight="1" hidden="1" thickBot="1">
      <c r="A467" s="105"/>
      <c r="B467" s="66"/>
      <c r="C467" s="66"/>
      <c r="D467" s="66"/>
      <c r="E467" s="333"/>
      <c r="F467" s="262">
        <f>SUM(G467:H467)</f>
        <v>0</v>
      </c>
      <c r="G467" s="259"/>
      <c r="H467" s="327"/>
      <c r="I467" s="259"/>
      <c r="J467" s="327"/>
      <c r="K467" s="259"/>
      <c r="L467" s="259"/>
    </row>
    <row r="468" spans="1:12" ht="40.5" customHeight="1">
      <c r="A468" s="105">
        <v>3080</v>
      </c>
      <c r="B468" s="66" t="s">
        <v>28</v>
      </c>
      <c r="C468" s="66">
        <v>8</v>
      </c>
      <c r="D468" s="66">
        <v>0</v>
      </c>
      <c r="E468" s="333" t="s">
        <v>375</v>
      </c>
      <c r="F468" s="259">
        <f aca="true" t="shared" si="138" ref="F468:L468">SUM(F470)</f>
        <v>0</v>
      </c>
      <c r="G468" s="259">
        <f t="shared" si="138"/>
        <v>0</v>
      </c>
      <c r="H468" s="327">
        <f t="shared" si="138"/>
        <v>0</v>
      </c>
      <c r="I468" s="259">
        <f t="shared" si="138"/>
        <v>0</v>
      </c>
      <c r="J468" s="327">
        <f t="shared" si="138"/>
        <v>0</v>
      </c>
      <c r="K468" s="259">
        <f t="shared" si="138"/>
        <v>0</v>
      </c>
      <c r="L468" s="259">
        <f t="shared" si="138"/>
        <v>0</v>
      </c>
    </row>
    <row r="469" spans="1:12" s="12" customFormat="1" ht="18.75" customHeight="1">
      <c r="A469" s="105"/>
      <c r="B469" s="66"/>
      <c r="C469" s="66"/>
      <c r="D469" s="66"/>
      <c r="E469" s="333" t="s">
        <v>584</v>
      </c>
      <c r="F469" s="259"/>
      <c r="G469" s="259"/>
      <c r="H469" s="327"/>
      <c r="I469" s="259"/>
      <c r="J469" s="327"/>
      <c r="K469" s="259"/>
      <c r="L469" s="259"/>
    </row>
    <row r="470" spans="1:12" ht="40.5" customHeight="1" thickBot="1">
      <c r="A470" s="105">
        <v>3081</v>
      </c>
      <c r="B470" s="66" t="s">
        <v>28</v>
      </c>
      <c r="C470" s="66">
        <v>8</v>
      </c>
      <c r="D470" s="66">
        <v>1</v>
      </c>
      <c r="E470" s="333" t="s">
        <v>375</v>
      </c>
      <c r="F470" s="262">
        <f>SUM(G470:H470)</f>
        <v>0</v>
      </c>
      <c r="G470" s="262"/>
      <c r="H470" s="340"/>
      <c r="I470" s="262"/>
      <c r="J470" s="340"/>
      <c r="K470" s="262"/>
      <c r="L470" s="262"/>
    </row>
    <row r="471" spans="1:12" s="12" customFormat="1" ht="10.5" customHeight="1">
      <c r="A471" s="105"/>
      <c r="B471" s="66"/>
      <c r="C471" s="66"/>
      <c r="D471" s="66"/>
      <c r="E471" s="333" t="s">
        <v>584</v>
      </c>
      <c r="F471" s="259"/>
      <c r="G471" s="259"/>
      <c r="H471" s="327"/>
      <c r="I471" s="259"/>
      <c r="J471" s="327"/>
      <c r="K471" s="259"/>
      <c r="L471" s="259"/>
    </row>
    <row r="472" spans="1:12" ht="25.5" customHeight="1">
      <c r="A472" s="105">
        <v>3090</v>
      </c>
      <c r="B472" s="66" t="s">
        <v>28</v>
      </c>
      <c r="C472" s="66">
        <v>9</v>
      </c>
      <c r="D472" s="66">
        <v>0</v>
      </c>
      <c r="E472" s="333" t="s">
        <v>376</v>
      </c>
      <c r="F472" s="259">
        <f aca="true" t="shared" si="139" ref="F472:L472">SUM(F474:F477)</f>
        <v>0</v>
      </c>
      <c r="G472" s="259">
        <f t="shared" si="139"/>
        <v>0</v>
      </c>
      <c r="H472" s="327">
        <f t="shared" si="139"/>
        <v>0</v>
      </c>
      <c r="I472" s="259">
        <f t="shared" si="139"/>
        <v>0</v>
      </c>
      <c r="J472" s="327">
        <f t="shared" si="139"/>
        <v>0</v>
      </c>
      <c r="K472" s="259">
        <f t="shared" si="139"/>
        <v>0</v>
      </c>
      <c r="L472" s="259">
        <f t="shared" si="139"/>
        <v>0</v>
      </c>
    </row>
    <row r="473" spans="1:12" s="12" customFormat="1" ht="10.5" customHeight="1">
      <c r="A473" s="105"/>
      <c r="B473" s="66"/>
      <c r="C473" s="66"/>
      <c r="D473" s="66"/>
      <c r="E473" s="333" t="s">
        <v>584</v>
      </c>
      <c r="F473" s="259"/>
      <c r="G473" s="259"/>
      <c r="H473" s="327"/>
      <c r="I473" s="259"/>
      <c r="J473" s="327"/>
      <c r="K473" s="259"/>
      <c r="L473" s="259"/>
    </row>
    <row r="474" spans="1:12" ht="25.5" customHeight="1" thickBot="1">
      <c r="A474" s="105">
        <v>3091</v>
      </c>
      <c r="B474" s="66" t="s">
        <v>28</v>
      </c>
      <c r="C474" s="66">
        <v>9</v>
      </c>
      <c r="D474" s="66">
        <v>1</v>
      </c>
      <c r="E474" s="333" t="s">
        <v>376</v>
      </c>
      <c r="F474" s="262">
        <f aca="true" t="shared" si="140" ref="F474:F479">SUM(G474:H474)</f>
        <v>0</v>
      </c>
      <c r="G474" s="259">
        <f aca="true" t="shared" si="141" ref="G474:L474">G475+G476</f>
        <v>0</v>
      </c>
      <c r="H474" s="327">
        <f t="shared" si="141"/>
        <v>0</v>
      </c>
      <c r="I474" s="259">
        <f t="shared" si="141"/>
        <v>0</v>
      </c>
      <c r="J474" s="327">
        <f t="shared" si="141"/>
        <v>0</v>
      </c>
      <c r="K474" s="259">
        <f t="shared" si="141"/>
        <v>0</v>
      </c>
      <c r="L474" s="259">
        <f t="shared" si="141"/>
        <v>0</v>
      </c>
    </row>
    <row r="475" spans="1:12" ht="17.25" customHeight="1" hidden="1" thickBot="1">
      <c r="A475" s="105"/>
      <c r="B475" s="66"/>
      <c r="C475" s="66"/>
      <c r="D475" s="66"/>
      <c r="E475" s="333"/>
      <c r="F475" s="262">
        <f t="shared" si="140"/>
        <v>0</v>
      </c>
      <c r="G475" s="259"/>
      <c r="H475" s="327"/>
      <c r="I475" s="259"/>
      <c r="J475" s="327"/>
      <c r="K475" s="259"/>
      <c r="L475" s="259"/>
    </row>
    <row r="476" spans="1:12" ht="17.25" customHeight="1" hidden="1" thickBot="1">
      <c r="A476" s="105"/>
      <c r="B476" s="66"/>
      <c r="C476" s="66"/>
      <c r="D476" s="66"/>
      <c r="E476" s="333"/>
      <c r="F476" s="262">
        <f t="shared" si="140"/>
        <v>0</v>
      </c>
      <c r="G476" s="259"/>
      <c r="H476" s="327"/>
      <c r="I476" s="259"/>
      <c r="J476" s="327"/>
      <c r="K476" s="259"/>
      <c r="L476" s="259"/>
    </row>
    <row r="477" spans="1:12" ht="53.25" customHeight="1" thickBot="1">
      <c r="A477" s="105">
        <v>3092</v>
      </c>
      <c r="B477" s="66" t="s">
        <v>28</v>
      </c>
      <c r="C477" s="66">
        <v>9</v>
      </c>
      <c r="D477" s="66">
        <v>2</v>
      </c>
      <c r="E477" s="333" t="s">
        <v>48</v>
      </c>
      <c r="F477" s="262">
        <f t="shared" si="140"/>
        <v>0</v>
      </c>
      <c r="G477" s="259">
        <f aca="true" t="shared" si="142" ref="G477:L477">G478+G479</f>
        <v>0</v>
      </c>
      <c r="H477" s="327">
        <f t="shared" si="142"/>
        <v>0</v>
      </c>
      <c r="I477" s="259">
        <f t="shared" si="142"/>
        <v>0</v>
      </c>
      <c r="J477" s="327">
        <f t="shared" si="142"/>
        <v>0</v>
      </c>
      <c r="K477" s="259">
        <f t="shared" si="142"/>
        <v>0</v>
      </c>
      <c r="L477" s="259">
        <f t="shared" si="142"/>
        <v>0</v>
      </c>
    </row>
    <row r="478" spans="1:12" ht="27" customHeight="1" hidden="1" thickBot="1">
      <c r="A478" s="328"/>
      <c r="B478" s="66"/>
      <c r="C478" s="66"/>
      <c r="D478" s="66"/>
      <c r="E478" s="329"/>
      <c r="F478" s="262">
        <f t="shared" si="140"/>
        <v>0</v>
      </c>
      <c r="G478" s="259"/>
      <c r="H478" s="327"/>
      <c r="I478" s="259"/>
      <c r="J478" s="327"/>
      <c r="K478" s="259"/>
      <c r="L478" s="259"/>
    </row>
    <row r="479" spans="1:12" ht="27" customHeight="1" hidden="1" thickBot="1">
      <c r="A479" s="328"/>
      <c r="B479" s="66"/>
      <c r="C479" s="66"/>
      <c r="D479" s="66"/>
      <c r="E479" s="329"/>
      <c r="F479" s="262">
        <f t="shared" si="140"/>
        <v>0</v>
      </c>
      <c r="G479" s="259"/>
      <c r="H479" s="327"/>
      <c r="I479" s="259"/>
      <c r="J479" s="327"/>
      <c r="K479" s="259"/>
      <c r="L479" s="259"/>
    </row>
    <row r="480" spans="1:12" s="30" customFormat="1" ht="32.25" customHeight="1">
      <c r="A480" s="404">
        <v>3100</v>
      </c>
      <c r="B480" s="397" t="s">
        <v>29</v>
      </c>
      <c r="C480" s="397">
        <v>0</v>
      </c>
      <c r="D480" s="398">
        <v>0</v>
      </c>
      <c r="E480" s="405" t="s">
        <v>708</v>
      </c>
      <c r="F480" s="395">
        <f aca="true" t="shared" si="143" ref="F480:L480">SUM(F482)</f>
        <v>44359.9</v>
      </c>
      <c r="G480" s="395">
        <f t="shared" si="143"/>
        <v>44359.9</v>
      </c>
      <c r="H480" s="396">
        <f t="shared" si="143"/>
        <v>0</v>
      </c>
      <c r="I480" s="395">
        <f t="shared" si="143"/>
        <v>1125.8</v>
      </c>
      <c r="J480" s="396">
        <f t="shared" si="143"/>
        <v>11398.5</v>
      </c>
      <c r="K480" s="395">
        <f t="shared" si="143"/>
        <v>27548.5</v>
      </c>
      <c r="L480" s="395">
        <f t="shared" si="143"/>
        <v>44359.9</v>
      </c>
    </row>
    <row r="481" spans="1:12" ht="11.25" customHeight="1">
      <c r="A481" s="33"/>
      <c r="B481" s="15"/>
      <c r="C481" s="251"/>
      <c r="D481" s="252"/>
      <c r="E481" s="307" t="s">
        <v>583</v>
      </c>
      <c r="F481" s="283"/>
      <c r="G481" s="283"/>
      <c r="H481" s="338"/>
      <c r="I481" s="283"/>
      <c r="J481" s="338"/>
      <c r="K481" s="283"/>
      <c r="L481" s="283"/>
    </row>
    <row r="482" spans="1:12" ht="29.25" customHeight="1">
      <c r="A482" s="33">
        <v>3110</v>
      </c>
      <c r="B482" s="66" t="s">
        <v>29</v>
      </c>
      <c r="C482" s="66">
        <v>1</v>
      </c>
      <c r="D482" s="67">
        <v>0</v>
      </c>
      <c r="E482" s="335" t="s">
        <v>565</v>
      </c>
      <c r="F482" s="259">
        <f aca="true" t="shared" si="144" ref="F482:L482">SUM(F484)</f>
        <v>44359.9</v>
      </c>
      <c r="G482" s="259">
        <f t="shared" si="144"/>
        <v>44359.9</v>
      </c>
      <c r="H482" s="327">
        <f t="shared" si="144"/>
        <v>0</v>
      </c>
      <c r="I482" s="259">
        <f t="shared" si="144"/>
        <v>1125.8</v>
      </c>
      <c r="J482" s="327">
        <f t="shared" si="144"/>
        <v>11398.5</v>
      </c>
      <c r="K482" s="259">
        <f t="shared" si="144"/>
        <v>27548.5</v>
      </c>
      <c r="L482" s="259">
        <f t="shared" si="144"/>
        <v>44359.9</v>
      </c>
    </row>
    <row r="483" spans="1:12" s="12" customFormat="1" ht="13.5" customHeight="1">
      <c r="A483" s="33"/>
      <c r="B483" s="15"/>
      <c r="C483" s="66"/>
      <c r="D483" s="67"/>
      <c r="E483" s="307" t="s">
        <v>584</v>
      </c>
      <c r="F483" s="259"/>
      <c r="G483" s="259"/>
      <c r="H483" s="327"/>
      <c r="I483" s="259"/>
      <c r="J483" s="327"/>
      <c r="K483" s="259"/>
      <c r="L483" s="259"/>
    </row>
    <row r="484" spans="1:12" ht="24">
      <c r="A484" s="33">
        <v>3112</v>
      </c>
      <c r="B484" s="320" t="s">
        <v>29</v>
      </c>
      <c r="C484" s="320">
        <v>1</v>
      </c>
      <c r="D484" s="321">
        <v>2</v>
      </c>
      <c r="E484" s="336" t="s">
        <v>458</v>
      </c>
      <c r="F484" s="259">
        <f>SUM(G484:H484)</f>
        <v>44359.9</v>
      </c>
      <c r="G484" s="322">
        <f aca="true" t="shared" si="145" ref="G484:L484">G485</f>
        <v>44359.9</v>
      </c>
      <c r="H484" s="325">
        <f t="shared" si="145"/>
        <v>0</v>
      </c>
      <c r="I484" s="322">
        <f t="shared" si="145"/>
        <v>1125.8</v>
      </c>
      <c r="J484" s="325">
        <f t="shared" si="145"/>
        <v>11398.5</v>
      </c>
      <c r="K484" s="322">
        <f t="shared" si="145"/>
        <v>27548.5</v>
      </c>
      <c r="L484" s="322">
        <f t="shared" si="145"/>
        <v>44359.9</v>
      </c>
    </row>
    <row r="485" spans="1:12" ht="15">
      <c r="A485" s="105"/>
      <c r="B485" s="66"/>
      <c r="C485" s="66"/>
      <c r="D485" s="66"/>
      <c r="E485" s="337">
        <v>4891</v>
      </c>
      <c r="F485" s="259">
        <f>G485</f>
        <v>44359.9</v>
      </c>
      <c r="G485" s="259">
        <v>44359.9</v>
      </c>
      <c r="H485" s="327"/>
      <c r="I485" s="259">
        <v>1125.8</v>
      </c>
      <c r="J485" s="327">
        <v>11398.5</v>
      </c>
      <c r="K485" s="259">
        <v>27548.5</v>
      </c>
      <c r="L485" s="259">
        <v>44359.9</v>
      </c>
    </row>
    <row r="486" spans="1:12" ht="15.75" thickBot="1">
      <c r="A486" s="105"/>
      <c r="B486" s="66"/>
      <c r="C486" s="66"/>
      <c r="D486" s="66"/>
      <c r="E486" s="337"/>
      <c r="F486" s="262"/>
      <c r="G486" s="262"/>
      <c r="H486" s="327"/>
      <c r="I486" s="262"/>
      <c r="J486" s="327"/>
      <c r="K486" s="262"/>
      <c r="L486" s="262"/>
    </row>
    <row r="487" spans="2:4" ht="15">
      <c r="B487" s="17"/>
      <c r="C487" s="18"/>
      <c r="D487" s="19"/>
    </row>
    <row r="488" spans="1:12" s="1" customFormat="1" ht="58.5" customHeight="1">
      <c r="A488" s="486" t="s">
        <v>555</v>
      </c>
      <c r="B488" s="486"/>
      <c r="C488" s="486"/>
      <c r="D488" s="486"/>
      <c r="E488" s="486"/>
      <c r="F488" s="486"/>
      <c r="G488" s="486"/>
      <c r="H488" s="486"/>
      <c r="I488" s="486"/>
      <c r="J488" s="486"/>
      <c r="K488" s="486"/>
      <c r="L488" s="486"/>
    </row>
    <row r="489" spans="1:12" s="1" customFormat="1" ht="12.75">
      <c r="A489" s="135" t="s">
        <v>554</v>
      </c>
      <c r="B489" s="136"/>
      <c r="C489" s="136"/>
      <c r="D489" s="136"/>
      <c r="E489" s="136"/>
      <c r="F489" s="136"/>
      <c r="G489" s="137"/>
      <c r="H489" s="138"/>
      <c r="I489" s="138"/>
      <c r="J489" s="138"/>
      <c r="K489" s="138"/>
      <c r="L489" s="138"/>
    </row>
  </sheetData>
  <sheetProtection selectLockedCells="1"/>
  <protectedRanges>
    <protectedRange sqref="F1 G4:H4" name="Range25"/>
    <protectedRange sqref="G474:L479 G483:L484 G486:L486 L485 F473:L473 G485:H485 F481:L481" name="Range24"/>
    <protectedRange sqref="G458:L459 G449:L451 G454:L456 F453:L453 F448:L448" name="Range22"/>
    <protectedRange sqref="G398:L401 G407:L407 G410:L425 F427:L427 G428:L430 G404:L404 F409:L409 F403:L403" name="Range20"/>
    <protectedRange sqref="F368:L368 G361:H363 I360:L363 G366:H366 F365:H365 F360:H360 G370:L370 I365:L366" name="Range18"/>
    <protectedRange sqref="F311:L311 F309:L309 G313:L316 G306:L307 F305:L305" name="Range16"/>
    <protectedRange sqref="G282:L285 G288:L291 F287:L287 F280:L280" name="Range14"/>
    <protectedRange sqref="G238:H238 F240:L240 F248:L248 F246:L246 F237:H237 G256:L256 G241:L244 G249:L251 G254:L254 I237:L238 F253:L253" name="Range12"/>
    <protectedRange sqref="G207:H207 F206:H206 G199:L204 I206:L207 F209:L209" name="Range10"/>
    <protectedRange sqref="G171:L173 F170:L170 F175:L175 G176:L186" name="Range8"/>
    <protectedRange sqref="G127:H127 G130:H130 G133:H133 I129:L130 G136:H136 I140:L141 I132:L133 F138:L138 G141:H141 F140:H140 F135:H135 F132:H132 F129:H129 F126:H126 I126:L127 I135:L136" name="Range6"/>
    <protectedRange sqref="G92:H92 G103:L104 G98:H98 G101:H101 I100:L101 I92:L93 G107 F106:H106 F100:H100 F97:H97 F93:H93 F95:L95 I106:L107 G91:L91 I97:L98" name="Range4"/>
    <protectedRange sqref="G45:H46 F48:H48 F44:H44 A40:E40 M40:IV40 F13:L13 D17:D39 H49 I48:L49 G49:G64 H50:L50 M13:N13 M15:N17 H54:H59 H52:L53 H51 H60:L64 G16:L42 I44:L46 F15:L15" name="Range2"/>
    <protectedRange sqref="G67:H67 I84:L85 G70:H70 I69:L70 F87:L87 F72:L72 G85:H85 G90:H90 F89:H89 F84:H84 F69:H69 F66:H66 I89:L90 G73:L80 G82:L82 G91:L91 G81:H81 I66:L67" name="Range3"/>
    <protectedRange sqref="G110:H110 I119:L120 G115:H115 G120:H120 G107:L107 G123:H124 F122:H122 F119:H119 F114:H114 F109:H109 F112:L112 F126:L126 I114:L115 G117:L117 I109:L110 I122:L124" name="Range5"/>
    <protectedRange sqref="G144:L156 G158:L159 H160 G142:L142 H168:L168" name="Range7"/>
    <protectedRange sqref="F197:L197 G189:H189 G192:L195 F188:H188 G198:L198 I188:L189 F191:L191" name="Range9"/>
    <protectedRange sqref="F232:L232 G213:L220 F222:L222 G228:L230 G223:L225 F227:L227 G233:L235 F211:L211" name="Range11"/>
    <protectedRange sqref="G273:H273 F256:L256 F272:L272 G263:L263 G265:L265 G276:L278 G267:L270 G264:H264 G257:L260 G266:H266 F275:L275 F262:L262" name="Range13"/>
    <protectedRange sqref="F293:L293 G300:H300 G303:H303 F302:H302 F299:H299 G294:L297 I299:L300 I302:L303" name="Range15"/>
    <protectedRange sqref="F354:H354 G320:L329 G339:H339 I354:L355 G355:G358 H355 H356:L358 G331:L338 G340:L352 G318:L318" name="Range17"/>
    <protectedRange sqref="F397:L397 F389:L389 G390:L395 G376:L387 F374:L374 F372:L372" name="Range19"/>
    <protectedRange sqref="G433:H433 I445:L446 I441:L443 G442:H443 F439:L439 G446:H446 F445:H445 F441:H441 F432:H432 F435:L435 I432:L433 G437:L437 F448:L448" name="Range21"/>
    <protectedRange sqref="G462:H462 I469:L471 G470:H470 F471:H471 F469:H469 G465:L467 F461:H461 I461:L462 F464:L464" name="Range23"/>
    <protectedRange sqref="I485" name="Range24_1_1"/>
    <protectedRange sqref="J485" name="Range24_3_1"/>
    <protectedRange sqref="K485" name="Range24_4_1"/>
    <protectedRange sqref="I51:L51" name="Range2_1"/>
    <protectedRange sqref="I54:L59" name="Range2_2"/>
    <protectedRange sqref="I264:L264" name="Range13_1"/>
    <protectedRange sqref="I266:L266" name="Range13_2"/>
    <protectedRange sqref="I339:L339" name="Range17_1"/>
  </protectedRanges>
  <mergeCells count="11">
    <mergeCell ref="A488:L488"/>
    <mergeCell ref="B7:B9"/>
    <mergeCell ref="C7:C9"/>
    <mergeCell ref="D7:D9"/>
    <mergeCell ref="F7:H7"/>
    <mergeCell ref="I8:L8"/>
    <mergeCell ref="I7:L7"/>
    <mergeCell ref="E7:E9"/>
    <mergeCell ref="A7:A9"/>
    <mergeCell ref="E4:G4"/>
    <mergeCell ref="F2:G2"/>
  </mergeCells>
  <printOptions/>
  <pageMargins left="0.5511811023622047" right="0.15748031496062992" top="0.2362204724409449" bottom="0.1968503937007874" header="0.1968503937007874" footer="0.1968503937007874"/>
  <pageSetup firstPageNumber="7" useFirstPageNumber="1" horizontalDpi="600" verticalDpi="600" orientation="landscape" paperSize="9" scale="90" r:id="rId1"/>
  <ignoredErrors>
    <ignoredError sqref="B110:B111 B141:B143 B145:B146 C146:D146 B150:B152 B157 B159:B160 B165:B169 B171:B174 B176 B183:B187 B189:B190 B192:B196 B198:B205 B207:B208 B210 B212 B221 B223 B226 B231 B233 B236 B238:B239 B241 B245 B247 B249 B252 B254:B255 B257 B261 B263 B271 B273:B274 B276 B279 B281 B283:B286 B288:B292 B294:B298 B300:B301 B303:B304 B306:B308 B310 B312 B317 B319 B327 B330 B338 B341 B348:B349 B353 B358:B359 B361:B364 B366:B367 B371 B373 B375 B385 B388 B390 B393 B396 B398:B399 B402 B404 B407:B408 B425:B426 B431 B433:B434 B438 B440 B442:B444 B446:B447 B449 D449 B452 B454 B457 B459:B460 B462:B463 B465 B468 B470 B472 B474 B477 B480 B482 B484 B139 B136:B137 B133:B134 B130:B131 B127:B128 B123:B125 B120:B121 B115:B118 B113 B107:B108 B104:B105 B101:B102 B98:B99 B96 B90:B94 B88 B85:B86 B83 B73 B70:B71 B67:B68 B65 B53 B45:D47 B41:D43 B16:D16 B14:D14 B12:D12 C49:D49 B410 B428 B436 B369 B355:B356 B49:B50 B228" numberStoredAsText="1"/>
    <ignoredError sqref="H16 G1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127">
      <selection activeCell="I174" sqref="I174"/>
    </sheetView>
  </sheetViews>
  <sheetFormatPr defaultColWidth="9.140625" defaultRowHeight="12.75"/>
  <cols>
    <col min="1" max="1" width="5.8515625" style="70" customWidth="1"/>
    <col min="2" max="2" width="49.57421875" style="70" customWidth="1"/>
    <col min="3" max="3" width="7.7109375" style="382" customWidth="1"/>
    <col min="4" max="4" width="11.421875" style="382" customWidth="1"/>
    <col min="5" max="5" width="11.28125" style="382" customWidth="1"/>
    <col min="6" max="6" width="12.140625" style="382" customWidth="1"/>
    <col min="7" max="7" width="12.28125" style="382" customWidth="1"/>
    <col min="8" max="8" width="12.28125" style="70" customWidth="1"/>
    <col min="9" max="9" width="12.00390625" style="70" customWidth="1"/>
    <col min="10" max="10" width="11.7109375" style="70" customWidth="1"/>
    <col min="11" max="11" width="12.28125" style="70" customWidth="1"/>
    <col min="12" max="12" width="12.00390625" style="70" customWidth="1"/>
    <col min="13" max="16384" width="9.140625" style="70" customWidth="1"/>
  </cols>
  <sheetData>
    <row r="1" spans="1:12" s="78" customFormat="1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78" customFormat="1" ht="13.5" customHeight="1">
      <c r="A2" s="288"/>
      <c r="B2" s="140"/>
      <c r="C2" s="140"/>
      <c r="D2" s="140"/>
      <c r="E2" s="140"/>
      <c r="F2" s="140"/>
      <c r="G2" s="140"/>
      <c r="H2" s="288"/>
      <c r="I2" s="288"/>
      <c r="J2" s="288"/>
      <c r="K2" s="288"/>
      <c r="L2" s="292"/>
    </row>
    <row r="3" spans="1:12" s="88" customFormat="1" ht="15">
      <c r="A3" s="289"/>
      <c r="B3" s="485" t="s">
        <v>515</v>
      </c>
      <c r="C3" s="485"/>
      <c r="D3" s="140"/>
      <c r="E3" s="140"/>
      <c r="F3" s="140"/>
      <c r="G3" s="140"/>
      <c r="H3" s="289"/>
      <c r="I3" s="289"/>
      <c r="J3" s="289"/>
      <c r="K3" s="289"/>
      <c r="L3" s="289"/>
    </row>
    <row r="4" spans="1:13" s="88" customFormat="1" ht="12.75">
      <c r="A4" s="290"/>
      <c r="B4" s="290" t="s">
        <v>87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87"/>
    </row>
    <row r="5" spans="1:13" s="88" customFormat="1" ht="15" customHeight="1">
      <c r="A5" s="291"/>
      <c r="B5" s="140"/>
      <c r="C5" s="140"/>
      <c r="D5" s="140"/>
      <c r="E5" s="140"/>
      <c r="F5" s="140"/>
      <c r="G5" s="140"/>
      <c r="H5" s="291"/>
      <c r="I5" s="291"/>
      <c r="J5" s="291"/>
      <c r="K5" s="291"/>
      <c r="L5" s="291"/>
      <c r="M5" s="77"/>
    </row>
    <row r="6" spans="1:13" s="88" customFormat="1" ht="15" customHeight="1">
      <c r="A6" s="291"/>
      <c r="B6" s="140"/>
      <c r="C6" s="140"/>
      <c r="D6" s="140"/>
      <c r="E6" s="140"/>
      <c r="F6" s="140"/>
      <c r="G6" s="140"/>
      <c r="H6" s="291"/>
      <c r="I6" s="291"/>
      <c r="J6" s="291"/>
      <c r="K6" s="291"/>
      <c r="L6" s="291"/>
      <c r="M6" s="77"/>
    </row>
    <row r="7" spans="1:12" s="71" customFormat="1" ht="15.75" thickBot="1">
      <c r="A7" s="162"/>
      <c r="B7" s="140"/>
      <c r="C7" s="140"/>
      <c r="D7" s="140"/>
      <c r="E7" s="140"/>
      <c r="F7" s="140"/>
      <c r="G7" s="140"/>
      <c r="H7" s="163"/>
      <c r="I7" s="163"/>
      <c r="J7" s="163"/>
      <c r="K7" s="38"/>
      <c r="L7" s="38"/>
    </row>
    <row r="8" spans="1:13" ht="13.5" thickBot="1">
      <c r="A8" s="501" t="s">
        <v>657</v>
      </c>
      <c r="B8" s="497" t="s">
        <v>459</v>
      </c>
      <c r="C8" s="498"/>
      <c r="D8" s="495" t="s">
        <v>292</v>
      </c>
      <c r="E8" s="459"/>
      <c r="F8" s="496"/>
      <c r="G8" s="460" t="s">
        <v>313</v>
      </c>
      <c r="H8" s="461"/>
      <c r="I8" s="461"/>
      <c r="J8" s="462"/>
      <c r="K8" s="303"/>
      <c r="L8" s="303"/>
      <c r="M8" s="303"/>
    </row>
    <row r="9" spans="1:13" ht="30" customHeight="1" thickBot="1">
      <c r="A9" s="502"/>
      <c r="B9" s="499"/>
      <c r="C9" s="500"/>
      <c r="D9" s="494" t="s">
        <v>658</v>
      </c>
      <c r="E9" s="375" t="s">
        <v>583</v>
      </c>
      <c r="F9" s="364"/>
      <c r="G9" s="463" t="s">
        <v>314</v>
      </c>
      <c r="H9" s="464"/>
      <c r="I9" s="464"/>
      <c r="J9" s="465"/>
      <c r="K9" s="303"/>
      <c r="L9" s="303"/>
      <c r="M9" s="303"/>
    </row>
    <row r="10" spans="1:13" ht="25.5">
      <c r="A10" s="502"/>
      <c r="B10" s="142" t="s">
        <v>460</v>
      </c>
      <c r="C10" s="345" t="s">
        <v>461</v>
      </c>
      <c r="D10" s="494"/>
      <c r="E10" s="376" t="s">
        <v>653</v>
      </c>
      <c r="F10" s="367" t="s">
        <v>654</v>
      </c>
      <c r="G10" s="324">
        <v>1</v>
      </c>
      <c r="H10" s="95">
        <v>2</v>
      </c>
      <c r="I10" s="95">
        <v>3</v>
      </c>
      <c r="J10" s="95">
        <v>4</v>
      </c>
      <c r="K10" s="303"/>
      <c r="L10" s="303"/>
      <c r="M10" s="303"/>
    </row>
    <row r="11" spans="1:13" ht="12.75">
      <c r="A11" s="143">
        <v>1</v>
      </c>
      <c r="B11" s="143">
        <v>2</v>
      </c>
      <c r="C11" s="346" t="s">
        <v>462</v>
      </c>
      <c r="D11" s="365">
        <v>4</v>
      </c>
      <c r="E11" s="377">
        <v>5</v>
      </c>
      <c r="F11" s="368">
        <v>6</v>
      </c>
      <c r="G11" s="357">
        <v>7</v>
      </c>
      <c r="H11" s="39">
        <v>8</v>
      </c>
      <c r="I11" s="95">
        <v>9</v>
      </c>
      <c r="J11" s="39">
        <v>10</v>
      </c>
      <c r="K11" s="303"/>
      <c r="L11" s="303"/>
      <c r="M11" s="303"/>
    </row>
    <row r="12" spans="1:13" ht="36.75" customHeight="1">
      <c r="A12" s="105">
        <v>4000</v>
      </c>
      <c r="B12" s="144" t="s">
        <v>290</v>
      </c>
      <c r="C12" s="347"/>
      <c r="D12" s="406">
        <f aca="true" t="shared" si="0" ref="D12:J12">SUM(D14,D175,D210)</f>
        <v>575594.430065</v>
      </c>
      <c r="E12" s="407">
        <f t="shared" si="0"/>
        <v>545643.4</v>
      </c>
      <c r="F12" s="408">
        <f t="shared" si="0"/>
        <v>29951.030065</v>
      </c>
      <c r="G12" s="409">
        <f t="shared" si="0"/>
        <v>161035.030065</v>
      </c>
      <c r="H12" s="410">
        <f t="shared" si="0"/>
        <v>294961.930065</v>
      </c>
      <c r="I12" s="410">
        <f t="shared" si="0"/>
        <v>433705.430065</v>
      </c>
      <c r="J12" s="410">
        <f t="shared" si="0"/>
        <v>575594.430065</v>
      </c>
      <c r="K12" s="303"/>
      <c r="L12" s="303"/>
      <c r="M12" s="303"/>
    </row>
    <row r="13" spans="1:13" ht="12.75">
      <c r="A13" s="105"/>
      <c r="B13" s="145" t="s">
        <v>586</v>
      </c>
      <c r="C13" s="347"/>
      <c r="D13" s="366"/>
      <c r="E13" s="286"/>
      <c r="F13" s="369"/>
      <c r="G13" s="276"/>
      <c r="H13" s="164"/>
      <c r="I13" s="164"/>
      <c r="J13" s="164"/>
      <c r="K13" s="303"/>
      <c r="L13" s="306"/>
      <c r="M13" s="303"/>
    </row>
    <row r="14" spans="1:13" ht="42" customHeight="1">
      <c r="A14" s="105">
        <v>4050</v>
      </c>
      <c r="B14" s="146" t="s">
        <v>289</v>
      </c>
      <c r="C14" s="348" t="s">
        <v>159</v>
      </c>
      <c r="D14" s="366">
        <f aca="true" t="shared" si="1" ref="D14:J14">SUM(D16,D29,D72,D87,D97,D131,D146)</f>
        <v>545643.4</v>
      </c>
      <c r="E14" s="286">
        <f t="shared" si="1"/>
        <v>545643.4</v>
      </c>
      <c r="F14" s="369">
        <f t="shared" si="1"/>
        <v>0</v>
      </c>
      <c r="G14" s="276">
        <f t="shared" si="1"/>
        <v>131084</v>
      </c>
      <c r="H14" s="164">
        <f t="shared" si="1"/>
        <v>265010.9</v>
      </c>
      <c r="I14" s="164">
        <f t="shared" si="1"/>
        <v>403754.4</v>
      </c>
      <c r="J14" s="164">
        <f t="shared" si="1"/>
        <v>545643.4</v>
      </c>
      <c r="K14" s="303"/>
      <c r="L14" s="306"/>
      <c r="M14" s="303"/>
    </row>
    <row r="15" spans="1:15" ht="12.75">
      <c r="A15" s="105"/>
      <c r="B15" s="145" t="s">
        <v>586</v>
      </c>
      <c r="C15" s="347"/>
      <c r="D15" s="366"/>
      <c r="E15" s="286"/>
      <c r="F15" s="369"/>
      <c r="G15" s="276"/>
      <c r="H15" s="164"/>
      <c r="I15" s="164"/>
      <c r="J15" s="164"/>
      <c r="K15" s="303"/>
      <c r="L15" s="306"/>
      <c r="M15" s="306"/>
      <c r="N15" s="306"/>
      <c r="O15" s="306"/>
    </row>
    <row r="16" spans="1:15" ht="30.75" customHeight="1">
      <c r="A16" s="105">
        <v>4100</v>
      </c>
      <c r="B16" s="56" t="s">
        <v>383</v>
      </c>
      <c r="C16" s="349" t="s">
        <v>159</v>
      </c>
      <c r="D16" s="366">
        <f>SUM(D18,D23,D26)</f>
        <v>80916.1</v>
      </c>
      <c r="E16" s="286">
        <f>SUM(E18,E23,E26)</f>
        <v>80916.1</v>
      </c>
      <c r="F16" s="369" t="s">
        <v>166</v>
      </c>
      <c r="G16" s="276">
        <f>SUM(G18,G23,G26)</f>
        <v>20175</v>
      </c>
      <c r="H16" s="164">
        <f>SUM(H18,H23,H26)</f>
        <v>40350</v>
      </c>
      <c r="I16" s="164">
        <f>SUM(I18,I23,I26)</f>
        <v>60525</v>
      </c>
      <c r="J16" s="164">
        <f>SUM(J18,J23,J26)</f>
        <v>80916.1</v>
      </c>
      <c r="K16" s="303"/>
      <c r="L16" s="306"/>
      <c r="M16" s="306"/>
      <c r="N16" s="306"/>
      <c r="O16" s="306"/>
    </row>
    <row r="17" spans="1:15" ht="12.75">
      <c r="A17" s="105"/>
      <c r="B17" s="145" t="s">
        <v>586</v>
      </c>
      <c r="C17" s="347"/>
      <c r="D17" s="366"/>
      <c r="E17" s="286"/>
      <c r="F17" s="369"/>
      <c r="G17" s="276"/>
      <c r="H17" s="164"/>
      <c r="I17" s="164"/>
      <c r="J17" s="164"/>
      <c r="K17" s="303"/>
      <c r="L17" s="306"/>
      <c r="M17" s="306"/>
      <c r="N17" s="306"/>
      <c r="O17" s="306"/>
    </row>
    <row r="18" spans="1:16" ht="24">
      <c r="A18" s="105">
        <v>4110</v>
      </c>
      <c r="B18" s="147" t="s">
        <v>384</v>
      </c>
      <c r="C18" s="349" t="s">
        <v>159</v>
      </c>
      <c r="D18" s="366">
        <f>SUM(D20:D22)</f>
        <v>80916.1</v>
      </c>
      <c r="E18" s="286">
        <f>SUM(E20:E22)</f>
        <v>80916.1</v>
      </c>
      <c r="F18" s="370" t="s">
        <v>165</v>
      </c>
      <c r="G18" s="276">
        <f>SUM(G20:G22)</f>
        <v>20175</v>
      </c>
      <c r="H18" s="164">
        <f>SUM(H20:H22)</f>
        <v>40350</v>
      </c>
      <c r="I18" s="164">
        <f>SUM(I20:I22)</f>
        <v>60525</v>
      </c>
      <c r="J18" s="164">
        <f>SUM(J20:J22)</f>
        <v>80916.1</v>
      </c>
      <c r="K18" s="303"/>
      <c r="L18" s="306"/>
      <c r="M18" s="306"/>
      <c r="N18" s="306"/>
      <c r="O18" s="413"/>
      <c r="P18" s="414"/>
    </row>
    <row r="19" spans="1:13" ht="12.75">
      <c r="A19" s="105"/>
      <c r="B19" s="145" t="s">
        <v>584</v>
      </c>
      <c r="C19" s="349"/>
      <c r="D19" s="366"/>
      <c r="E19" s="286"/>
      <c r="F19" s="370"/>
      <c r="G19" s="276"/>
      <c r="H19" s="164"/>
      <c r="I19" s="164"/>
      <c r="J19" s="164"/>
      <c r="K19" s="303"/>
      <c r="L19" s="306"/>
      <c r="M19" s="303"/>
    </row>
    <row r="20" spans="1:13" ht="24">
      <c r="A20" s="105">
        <v>4111</v>
      </c>
      <c r="B20" s="96" t="s">
        <v>463</v>
      </c>
      <c r="C20" s="350" t="s">
        <v>31</v>
      </c>
      <c r="D20" s="344">
        <f>SUM(E20:F20)</f>
        <v>80700</v>
      </c>
      <c r="E20" s="286">
        <v>80700</v>
      </c>
      <c r="F20" s="370" t="s">
        <v>165</v>
      </c>
      <c r="G20" s="276">
        <v>20175</v>
      </c>
      <c r="H20" s="164">
        <v>40350</v>
      </c>
      <c r="I20" s="164">
        <v>60525</v>
      </c>
      <c r="J20" s="164">
        <v>80700</v>
      </c>
      <c r="K20" s="386"/>
      <c r="L20" s="306"/>
      <c r="M20" s="303"/>
    </row>
    <row r="21" spans="1:13" ht="24">
      <c r="A21" s="105">
        <v>4112</v>
      </c>
      <c r="B21" s="96" t="s">
        <v>464</v>
      </c>
      <c r="C21" s="350" t="s">
        <v>32</v>
      </c>
      <c r="D21" s="344">
        <f>SUM(E21:F21)</f>
        <v>216.1</v>
      </c>
      <c r="E21" s="286">
        <v>216.1</v>
      </c>
      <c r="F21" s="370" t="s">
        <v>165</v>
      </c>
      <c r="G21" s="259">
        <v>0</v>
      </c>
      <c r="H21" s="327">
        <v>0</v>
      </c>
      <c r="I21" s="259">
        <v>0</v>
      </c>
      <c r="J21" s="259">
        <v>216.1</v>
      </c>
      <c r="K21" s="386"/>
      <c r="L21" s="306"/>
      <c r="M21" s="303"/>
    </row>
    <row r="22" spans="1:13" ht="12.75">
      <c r="A22" s="105">
        <v>4114</v>
      </c>
      <c r="B22" s="96" t="s">
        <v>465</v>
      </c>
      <c r="C22" s="350" t="s">
        <v>30</v>
      </c>
      <c r="D22" s="344">
        <f>SUM(E22:F22)</f>
        <v>0</v>
      </c>
      <c r="E22" s="286">
        <v>0</v>
      </c>
      <c r="F22" s="370" t="s">
        <v>165</v>
      </c>
      <c r="G22" s="276">
        <v>0</v>
      </c>
      <c r="H22" s="164">
        <v>0</v>
      </c>
      <c r="I22" s="164">
        <v>0</v>
      </c>
      <c r="J22" s="164">
        <v>0</v>
      </c>
      <c r="K22" s="386"/>
      <c r="L22" s="306"/>
      <c r="M22" s="303"/>
    </row>
    <row r="23" spans="1:13" ht="22.5">
      <c r="A23" s="105">
        <v>4120</v>
      </c>
      <c r="B23" s="97" t="s">
        <v>385</v>
      </c>
      <c r="C23" s="349" t="s">
        <v>159</v>
      </c>
      <c r="D23" s="366">
        <f>SUM(D25)</f>
        <v>0</v>
      </c>
      <c r="E23" s="286">
        <f>SUM(E25)</f>
        <v>0</v>
      </c>
      <c r="F23" s="370" t="s">
        <v>165</v>
      </c>
      <c r="G23" s="276">
        <f>SUM(G25)</f>
        <v>0</v>
      </c>
      <c r="H23" s="164">
        <f>SUM(H25)</f>
        <v>0</v>
      </c>
      <c r="I23" s="164">
        <f>SUM(I25)</f>
        <v>0</v>
      </c>
      <c r="J23" s="164">
        <f>SUM(J25)</f>
        <v>0</v>
      </c>
      <c r="K23" s="386"/>
      <c r="L23" s="306"/>
      <c r="M23" s="303"/>
    </row>
    <row r="24" spans="1:13" ht="12.75">
      <c r="A24" s="105"/>
      <c r="B24" s="145" t="s">
        <v>584</v>
      </c>
      <c r="C24" s="349"/>
      <c r="D24" s="366"/>
      <c r="E24" s="286"/>
      <c r="F24" s="370"/>
      <c r="G24" s="276"/>
      <c r="H24" s="164"/>
      <c r="I24" s="164"/>
      <c r="J24" s="164"/>
      <c r="K24" s="386"/>
      <c r="L24" s="306"/>
      <c r="M24" s="303"/>
    </row>
    <row r="25" spans="1:13" ht="13.5" customHeight="1">
      <c r="A25" s="105">
        <v>4121</v>
      </c>
      <c r="B25" s="96" t="s">
        <v>466</v>
      </c>
      <c r="C25" s="350" t="s">
        <v>33</v>
      </c>
      <c r="D25" s="344">
        <f>SUM(E25:F25)</f>
        <v>0</v>
      </c>
      <c r="E25" s="286">
        <v>0</v>
      </c>
      <c r="F25" s="370" t="s">
        <v>165</v>
      </c>
      <c r="G25" s="276">
        <v>0</v>
      </c>
      <c r="H25" s="164">
        <v>0</v>
      </c>
      <c r="I25" s="164">
        <v>0</v>
      </c>
      <c r="J25" s="164">
        <v>0</v>
      </c>
      <c r="K25" s="386"/>
      <c r="L25" s="306"/>
      <c r="M25" s="303"/>
    </row>
    <row r="26" spans="1:13" ht="25.5" customHeight="1">
      <c r="A26" s="105">
        <v>4130</v>
      </c>
      <c r="B26" s="97" t="s">
        <v>386</v>
      </c>
      <c r="C26" s="349" t="s">
        <v>159</v>
      </c>
      <c r="D26" s="366">
        <f>SUM(D28)</f>
        <v>0</v>
      </c>
      <c r="E26" s="286">
        <f>SUM(E28)</f>
        <v>0</v>
      </c>
      <c r="F26" s="369" t="s">
        <v>166</v>
      </c>
      <c r="G26" s="276">
        <f>SUM(G28)</f>
        <v>0</v>
      </c>
      <c r="H26" s="164">
        <f>SUM(H28)</f>
        <v>0</v>
      </c>
      <c r="I26" s="164">
        <f>SUM(I28)</f>
        <v>0</v>
      </c>
      <c r="J26" s="164">
        <f>SUM(J28)</f>
        <v>0</v>
      </c>
      <c r="K26" s="386"/>
      <c r="L26" s="306"/>
      <c r="M26" s="303"/>
    </row>
    <row r="27" spans="1:13" ht="12.75">
      <c r="A27" s="105"/>
      <c r="B27" s="145" t="s">
        <v>584</v>
      </c>
      <c r="C27" s="349"/>
      <c r="D27" s="366"/>
      <c r="E27" s="286"/>
      <c r="F27" s="370"/>
      <c r="G27" s="276"/>
      <c r="H27" s="164"/>
      <c r="I27" s="164"/>
      <c r="J27" s="164"/>
      <c r="K27" s="386"/>
      <c r="L27" s="306"/>
      <c r="M27" s="303"/>
    </row>
    <row r="28" spans="1:13" ht="13.5" customHeight="1">
      <c r="A28" s="105">
        <v>4131</v>
      </c>
      <c r="B28" s="97" t="s">
        <v>34</v>
      </c>
      <c r="C28" s="350" t="s">
        <v>35</v>
      </c>
      <c r="D28" s="344">
        <f>SUM(E28:F28)</f>
        <v>0</v>
      </c>
      <c r="E28" s="286">
        <v>0</v>
      </c>
      <c r="F28" s="370" t="s">
        <v>166</v>
      </c>
      <c r="G28" s="276">
        <v>0</v>
      </c>
      <c r="H28" s="164">
        <v>0</v>
      </c>
      <c r="I28" s="164">
        <v>0</v>
      </c>
      <c r="J28" s="164">
        <v>0</v>
      </c>
      <c r="K28" s="386"/>
      <c r="L28" s="306"/>
      <c r="M28" s="303"/>
    </row>
    <row r="29" spans="1:13" ht="36" customHeight="1">
      <c r="A29" s="105">
        <v>4200</v>
      </c>
      <c r="B29" s="96" t="s">
        <v>387</v>
      </c>
      <c r="C29" s="349" t="s">
        <v>159</v>
      </c>
      <c r="D29" s="366">
        <f>SUM(D31,D40,D45,D55,D58,D62)</f>
        <v>73485.3</v>
      </c>
      <c r="E29" s="286">
        <f>SUM(E31,E40,E45,E55,E58,E62)</f>
        <v>73485.3</v>
      </c>
      <c r="F29" s="370" t="s">
        <v>165</v>
      </c>
      <c r="G29" s="276">
        <f>SUM(G31,G40,G45,G55,G58,G62)</f>
        <v>19935.4</v>
      </c>
      <c r="H29" s="164">
        <f>SUM(H31,H40,H45,H55,H58,H62)</f>
        <v>37165.6</v>
      </c>
      <c r="I29" s="164">
        <f>SUM(I31,I40,I45,I55,I58,I62)</f>
        <v>54470.6</v>
      </c>
      <c r="J29" s="164">
        <f>SUM(J31,J40,J45,J55,J58,J62)</f>
        <v>73485.3</v>
      </c>
      <c r="K29" s="386"/>
      <c r="L29" s="306"/>
      <c r="M29" s="303"/>
    </row>
    <row r="30" spans="1:13" ht="12.75">
      <c r="A30" s="105"/>
      <c r="B30" s="145" t="s">
        <v>586</v>
      </c>
      <c r="C30" s="347"/>
      <c r="D30" s="366"/>
      <c r="E30" s="286"/>
      <c r="F30" s="369"/>
      <c r="G30" s="276"/>
      <c r="H30" s="164"/>
      <c r="I30" s="164"/>
      <c r="J30" s="164"/>
      <c r="K30" s="386"/>
      <c r="L30" s="306"/>
      <c r="M30" s="303"/>
    </row>
    <row r="31" spans="1:13" ht="33">
      <c r="A31" s="105">
        <v>4210</v>
      </c>
      <c r="B31" s="97" t="s">
        <v>388</v>
      </c>
      <c r="C31" s="349" t="s">
        <v>159</v>
      </c>
      <c r="D31" s="366">
        <f>SUM(D33:D39)</f>
        <v>49225.5</v>
      </c>
      <c r="E31" s="286">
        <f>SUM(E33:E39)</f>
        <v>49225.5</v>
      </c>
      <c r="F31" s="370" t="s">
        <v>165</v>
      </c>
      <c r="G31" s="276">
        <f>SUM(G33:G39)</f>
        <v>13912</v>
      </c>
      <c r="H31" s="164">
        <f>SUM(H33:H39)</f>
        <v>25074</v>
      </c>
      <c r="I31" s="164">
        <f>SUM(I33:I39)</f>
        <v>35936</v>
      </c>
      <c r="J31" s="164">
        <f>SUM(J33:J39)</f>
        <v>49225.5</v>
      </c>
      <c r="K31" s="386"/>
      <c r="L31" s="306"/>
      <c r="M31" s="303"/>
    </row>
    <row r="32" spans="1:13" ht="12.75">
      <c r="A32" s="105"/>
      <c r="B32" s="145" t="s">
        <v>584</v>
      </c>
      <c r="C32" s="349"/>
      <c r="D32" s="366"/>
      <c r="E32" s="286"/>
      <c r="F32" s="370"/>
      <c r="G32" s="276"/>
      <c r="H32" s="164"/>
      <c r="I32" s="164"/>
      <c r="J32" s="164"/>
      <c r="K32" s="386"/>
      <c r="L32" s="306"/>
      <c r="M32" s="303"/>
    </row>
    <row r="33" spans="1:13" ht="24">
      <c r="A33" s="105">
        <v>4211</v>
      </c>
      <c r="B33" s="96" t="s">
        <v>36</v>
      </c>
      <c r="C33" s="350" t="s">
        <v>37</v>
      </c>
      <c r="D33" s="344">
        <f aca="true" t="shared" si="2" ref="D33:D39">SUM(E33:F33)</f>
        <v>0</v>
      </c>
      <c r="E33" s="286">
        <v>0</v>
      </c>
      <c r="F33" s="370" t="s">
        <v>165</v>
      </c>
      <c r="G33" s="276">
        <v>0</v>
      </c>
      <c r="H33" s="164">
        <v>0</v>
      </c>
      <c r="I33" s="164">
        <v>0</v>
      </c>
      <c r="J33" s="164">
        <v>0</v>
      </c>
      <c r="K33" s="386"/>
      <c r="L33" s="306"/>
      <c r="M33" s="303"/>
    </row>
    <row r="34" spans="1:13" ht="12.75">
      <c r="A34" s="105">
        <v>4212</v>
      </c>
      <c r="B34" s="97" t="s">
        <v>575</v>
      </c>
      <c r="C34" s="350" t="s">
        <v>38</v>
      </c>
      <c r="D34" s="344">
        <f t="shared" si="2"/>
        <v>8400</v>
      </c>
      <c r="E34" s="286">
        <v>8400</v>
      </c>
      <c r="F34" s="370" t="s">
        <v>165</v>
      </c>
      <c r="G34" s="276">
        <v>2500</v>
      </c>
      <c r="H34" s="164">
        <v>4800</v>
      </c>
      <c r="I34" s="164">
        <v>6800</v>
      </c>
      <c r="J34" s="164">
        <v>8400</v>
      </c>
      <c r="K34" s="386"/>
      <c r="L34" s="306"/>
      <c r="M34" s="303"/>
    </row>
    <row r="35" spans="1:13" ht="12.75">
      <c r="A35" s="105">
        <v>4213</v>
      </c>
      <c r="B35" s="96" t="s">
        <v>467</v>
      </c>
      <c r="C35" s="350" t="s">
        <v>39</v>
      </c>
      <c r="D35" s="344">
        <f t="shared" si="2"/>
        <v>39125.5</v>
      </c>
      <c r="E35" s="286">
        <v>39125.5</v>
      </c>
      <c r="F35" s="370" t="s">
        <v>165</v>
      </c>
      <c r="G35" s="276">
        <v>11032</v>
      </c>
      <c r="H35" s="164">
        <v>19564</v>
      </c>
      <c r="I35" s="164">
        <v>28096</v>
      </c>
      <c r="J35" s="164">
        <v>39125.5</v>
      </c>
      <c r="K35" s="386"/>
      <c r="L35" s="306"/>
      <c r="M35" s="303"/>
    </row>
    <row r="36" spans="1:13" ht="12.75">
      <c r="A36" s="105">
        <v>4214</v>
      </c>
      <c r="B36" s="96" t="s">
        <v>468</v>
      </c>
      <c r="C36" s="350" t="s">
        <v>40</v>
      </c>
      <c r="D36" s="344">
        <f t="shared" si="2"/>
        <v>1600</v>
      </c>
      <c r="E36" s="286">
        <v>1600</v>
      </c>
      <c r="F36" s="370" t="s">
        <v>165</v>
      </c>
      <c r="G36" s="259">
        <v>330</v>
      </c>
      <c r="H36" s="327">
        <v>660</v>
      </c>
      <c r="I36" s="259">
        <v>990</v>
      </c>
      <c r="J36" s="259">
        <v>1600</v>
      </c>
      <c r="K36" s="386"/>
      <c r="L36" s="306"/>
      <c r="M36" s="303"/>
    </row>
    <row r="37" spans="1:13" ht="12.75">
      <c r="A37" s="105">
        <v>4215</v>
      </c>
      <c r="B37" s="96" t="s">
        <v>469</v>
      </c>
      <c r="C37" s="350" t="s">
        <v>41</v>
      </c>
      <c r="D37" s="344">
        <f t="shared" si="2"/>
        <v>100</v>
      </c>
      <c r="E37" s="286">
        <v>100</v>
      </c>
      <c r="F37" s="370" t="s">
        <v>165</v>
      </c>
      <c r="G37" s="259">
        <v>50</v>
      </c>
      <c r="H37" s="327">
        <v>50</v>
      </c>
      <c r="I37" s="259">
        <v>50</v>
      </c>
      <c r="J37" s="259">
        <v>100</v>
      </c>
      <c r="K37" s="386"/>
      <c r="L37" s="306"/>
      <c r="M37" s="303"/>
    </row>
    <row r="38" spans="1:13" ht="17.25" customHeight="1">
      <c r="A38" s="105">
        <v>4216</v>
      </c>
      <c r="B38" s="96" t="s">
        <v>470</v>
      </c>
      <c r="C38" s="350" t="s">
        <v>42</v>
      </c>
      <c r="D38" s="344">
        <f t="shared" si="2"/>
        <v>0</v>
      </c>
      <c r="E38" s="286">
        <v>0</v>
      </c>
      <c r="F38" s="370" t="s">
        <v>165</v>
      </c>
      <c r="G38" s="276">
        <v>0</v>
      </c>
      <c r="H38" s="164">
        <v>0</v>
      </c>
      <c r="I38" s="164">
        <v>0</v>
      </c>
      <c r="J38" s="164">
        <v>0</v>
      </c>
      <c r="K38" s="386"/>
      <c r="L38" s="306"/>
      <c r="M38" s="303"/>
    </row>
    <row r="39" spans="1:13" ht="12.75">
      <c r="A39" s="105">
        <v>4217</v>
      </c>
      <c r="B39" s="96" t="s">
        <v>471</v>
      </c>
      <c r="C39" s="350" t="s">
        <v>43</v>
      </c>
      <c r="D39" s="344">
        <f t="shared" si="2"/>
        <v>0</v>
      </c>
      <c r="E39" s="286">
        <v>0</v>
      </c>
      <c r="F39" s="370" t="s">
        <v>165</v>
      </c>
      <c r="G39" s="276">
        <v>0</v>
      </c>
      <c r="H39" s="164">
        <v>0</v>
      </c>
      <c r="I39" s="164">
        <v>0</v>
      </c>
      <c r="J39" s="164">
        <v>0</v>
      </c>
      <c r="K39" s="386"/>
      <c r="L39" s="306"/>
      <c r="M39" s="303"/>
    </row>
    <row r="40" spans="1:13" ht="24">
      <c r="A40" s="105">
        <v>4220</v>
      </c>
      <c r="B40" s="97" t="s">
        <v>389</v>
      </c>
      <c r="C40" s="349" t="s">
        <v>159</v>
      </c>
      <c r="D40" s="366">
        <f>SUM(D42:D44)</f>
        <v>868</v>
      </c>
      <c r="E40" s="286">
        <f>SUM(E42:E44)</f>
        <v>868</v>
      </c>
      <c r="F40" s="370" t="s">
        <v>165</v>
      </c>
      <c r="G40" s="276">
        <f>SUM(G42:G44)</f>
        <v>302.2</v>
      </c>
      <c r="H40" s="164">
        <f>SUM(H42:H44)</f>
        <v>427.2</v>
      </c>
      <c r="I40" s="164">
        <f>SUM(I42:I44)</f>
        <v>743</v>
      </c>
      <c r="J40" s="164">
        <f>SUM(J42:J44)</f>
        <v>868</v>
      </c>
      <c r="K40" s="386"/>
      <c r="L40" s="306"/>
      <c r="M40" s="303"/>
    </row>
    <row r="41" spans="1:13" ht="12.75">
      <c r="A41" s="105"/>
      <c r="B41" s="145" t="s">
        <v>584</v>
      </c>
      <c r="C41" s="349"/>
      <c r="D41" s="366"/>
      <c r="E41" s="286"/>
      <c r="F41" s="370"/>
      <c r="G41" s="276"/>
      <c r="H41" s="164"/>
      <c r="I41" s="164"/>
      <c r="J41" s="164"/>
      <c r="K41" s="386"/>
      <c r="L41" s="306"/>
      <c r="M41" s="303"/>
    </row>
    <row r="42" spans="1:13" ht="12.75">
      <c r="A42" s="105">
        <v>4221</v>
      </c>
      <c r="B42" s="96" t="s">
        <v>472</v>
      </c>
      <c r="C42" s="351">
        <v>4221</v>
      </c>
      <c r="D42" s="344">
        <f>SUM(E42:F42)</f>
        <v>868</v>
      </c>
      <c r="E42" s="286">
        <v>868</v>
      </c>
      <c r="F42" s="370" t="s">
        <v>165</v>
      </c>
      <c r="G42" s="259">
        <v>302.2</v>
      </c>
      <c r="H42" s="327">
        <v>427.2</v>
      </c>
      <c r="I42" s="259">
        <v>743</v>
      </c>
      <c r="J42" s="259">
        <v>868</v>
      </c>
      <c r="K42" s="386"/>
      <c r="L42" s="306"/>
      <c r="M42" s="303"/>
    </row>
    <row r="43" spans="1:13" ht="12.75">
      <c r="A43" s="105">
        <v>4222</v>
      </c>
      <c r="B43" s="96" t="s">
        <v>473</v>
      </c>
      <c r="C43" s="350" t="s">
        <v>121</v>
      </c>
      <c r="D43" s="344">
        <f>SUM(E43:F43)</f>
        <v>0</v>
      </c>
      <c r="E43" s="286">
        <v>0</v>
      </c>
      <c r="F43" s="370" t="s">
        <v>165</v>
      </c>
      <c r="G43" s="259">
        <v>0</v>
      </c>
      <c r="H43" s="327">
        <v>0</v>
      </c>
      <c r="I43" s="259">
        <v>0</v>
      </c>
      <c r="J43" s="259">
        <v>0</v>
      </c>
      <c r="K43" s="386"/>
      <c r="L43" s="306"/>
      <c r="M43" s="303"/>
    </row>
    <row r="44" spans="1:13" ht="12.75">
      <c r="A44" s="105">
        <v>4223</v>
      </c>
      <c r="B44" s="96" t="s">
        <v>474</v>
      </c>
      <c r="C44" s="350" t="s">
        <v>122</v>
      </c>
      <c r="D44" s="344">
        <f>SUM(E44:F44)</f>
        <v>0</v>
      </c>
      <c r="E44" s="286">
        <v>0</v>
      </c>
      <c r="F44" s="370" t="s">
        <v>165</v>
      </c>
      <c r="G44" s="276">
        <v>0</v>
      </c>
      <c r="H44" s="164">
        <v>0</v>
      </c>
      <c r="I44" s="164">
        <v>0</v>
      </c>
      <c r="J44" s="164">
        <v>0</v>
      </c>
      <c r="K44" s="386"/>
      <c r="L44" s="306"/>
      <c r="M44" s="303"/>
    </row>
    <row r="45" spans="1:13" ht="45">
      <c r="A45" s="105">
        <v>4230</v>
      </c>
      <c r="B45" s="97" t="s">
        <v>390</v>
      </c>
      <c r="C45" s="349" t="s">
        <v>159</v>
      </c>
      <c r="D45" s="366">
        <f>SUM(D47:D54)</f>
        <v>15168.8</v>
      </c>
      <c r="E45" s="286">
        <f>SUM(E47:E54)</f>
        <v>15168.8</v>
      </c>
      <c r="F45" s="370" t="s">
        <v>165</v>
      </c>
      <c r="G45" s="276">
        <f>SUM(G47:G54)</f>
        <v>3701.2</v>
      </c>
      <c r="H45" s="164">
        <f>SUM(H47:H54)</f>
        <v>7540.4</v>
      </c>
      <c r="I45" s="164">
        <f>SUM(I47:I54)</f>
        <v>11354.6</v>
      </c>
      <c r="J45" s="164">
        <f>SUM(J47:J54)</f>
        <v>15168.8</v>
      </c>
      <c r="K45" s="386"/>
      <c r="L45" s="306"/>
      <c r="M45" s="303"/>
    </row>
    <row r="46" spans="1:13" ht="12.75">
      <c r="A46" s="105"/>
      <c r="B46" s="145" t="s">
        <v>584</v>
      </c>
      <c r="C46" s="349"/>
      <c r="D46" s="366"/>
      <c r="E46" s="286"/>
      <c r="F46" s="370"/>
      <c r="K46" s="386"/>
      <c r="L46" s="306"/>
      <c r="M46" s="303"/>
    </row>
    <row r="47" spans="1:13" ht="12.75">
      <c r="A47" s="105">
        <v>4231</v>
      </c>
      <c r="B47" s="96" t="s">
        <v>475</v>
      </c>
      <c r="C47" s="350" t="s">
        <v>123</v>
      </c>
      <c r="D47" s="344">
        <f>SUM(E47:F47)</f>
        <v>200</v>
      </c>
      <c r="E47" s="286">
        <v>200</v>
      </c>
      <c r="F47" s="370" t="s">
        <v>165</v>
      </c>
      <c r="G47" s="276">
        <v>100</v>
      </c>
      <c r="H47" s="164">
        <v>100</v>
      </c>
      <c r="I47" s="164">
        <v>200</v>
      </c>
      <c r="J47" s="164">
        <v>200</v>
      </c>
      <c r="K47" s="386"/>
      <c r="L47" s="306"/>
      <c r="M47" s="303"/>
    </row>
    <row r="48" spans="1:13" ht="12.75">
      <c r="A48" s="105">
        <v>4232</v>
      </c>
      <c r="B48" s="96" t="s">
        <v>476</v>
      </c>
      <c r="C48" s="350" t="s">
        <v>124</v>
      </c>
      <c r="D48" s="344">
        <f aca="true" t="shared" si="3" ref="D48:D54">SUM(E48:F48)</f>
        <v>496.8</v>
      </c>
      <c r="E48" s="286">
        <v>496.8</v>
      </c>
      <c r="F48" s="370" t="s">
        <v>165</v>
      </c>
      <c r="G48" s="322">
        <v>124.2</v>
      </c>
      <c r="H48" s="325">
        <v>248.4</v>
      </c>
      <c r="I48" s="322">
        <v>372.6</v>
      </c>
      <c r="J48" s="322">
        <v>496.8</v>
      </c>
      <c r="K48" s="386"/>
      <c r="L48" s="306"/>
      <c r="M48" s="303"/>
    </row>
    <row r="49" spans="1:13" ht="24">
      <c r="A49" s="105">
        <v>4233</v>
      </c>
      <c r="B49" s="96" t="s">
        <v>477</v>
      </c>
      <c r="C49" s="350" t="s">
        <v>125</v>
      </c>
      <c r="D49" s="344">
        <f t="shared" si="3"/>
        <v>100</v>
      </c>
      <c r="E49" s="286">
        <v>100</v>
      </c>
      <c r="F49" s="370" t="s">
        <v>165</v>
      </c>
      <c r="G49" s="259">
        <v>50</v>
      </c>
      <c r="H49" s="327">
        <v>50</v>
      </c>
      <c r="I49" s="259">
        <v>100</v>
      </c>
      <c r="J49" s="259">
        <v>100</v>
      </c>
      <c r="K49" s="386"/>
      <c r="L49" s="306"/>
      <c r="M49" s="303"/>
    </row>
    <row r="50" spans="1:13" ht="12.75">
      <c r="A50" s="105">
        <v>4234</v>
      </c>
      <c r="B50" s="96" t="s">
        <v>478</v>
      </c>
      <c r="C50" s="350" t="s">
        <v>126</v>
      </c>
      <c r="D50" s="344">
        <f t="shared" si="3"/>
        <v>650</v>
      </c>
      <c r="E50" s="286">
        <v>650</v>
      </c>
      <c r="F50" s="370" t="s">
        <v>165</v>
      </c>
      <c r="G50" s="276">
        <v>180</v>
      </c>
      <c r="H50" s="164">
        <v>320</v>
      </c>
      <c r="I50" s="164">
        <v>460</v>
      </c>
      <c r="J50" s="164">
        <v>650</v>
      </c>
      <c r="K50" s="386"/>
      <c r="L50" s="306"/>
      <c r="M50" s="303"/>
    </row>
    <row r="51" spans="1:13" ht="12.75">
      <c r="A51" s="105">
        <v>4235</v>
      </c>
      <c r="B51" s="98" t="s">
        <v>479</v>
      </c>
      <c r="C51" s="352">
        <v>4235</v>
      </c>
      <c r="D51" s="344">
        <f t="shared" si="3"/>
        <v>0</v>
      </c>
      <c r="E51" s="286">
        <v>0</v>
      </c>
      <c r="F51" s="370" t="s">
        <v>165</v>
      </c>
      <c r="G51" s="276">
        <v>0</v>
      </c>
      <c r="H51" s="164">
        <v>0</v>
      </c>
      <c r="I51" s="164">
        <v>0</v>
      </c>
      <c r="J51" s="164">
        <v>0</v>
      </c>
      <c r="K51" s="386"/>
      <c r="L51" s="306"/>
      <c r="M51" s="303"/>
    </row>
    <row r="52" spans="1:13" ht="24">
      <c r="A52" s="105">
        <v>4236</v>
      </c>
      <c r="B52" s="96" t="s">
        <v>480</v>
      </c>
      <c r="C52" s="350" t="s">
        <v>127</v>
      </c>
      <c r="D52" s="344">
        <f t="shared" si="3"/>
        <v>0</v>
      </c>
      <c r="E52" s="286">
        <v>0</v>
      </c>
      <c r="F52" s="370" t="s">
        <v>165</v>
      </c>
      <c r="G52" s="276">
        <v>0</v>
      </c>
      <c r="H52" s="164">
        <v>0</v>
      </c>
      <c r="I52" s="164">
        <v>0</v>
      </c>
      <c r="J52" s="164">
        <v>0</v>
      </c>
      <c r="K52" s="386"/>
      <c r="L52" s="306"/>
      <c r="M52" s="303"/>
    </row>
    <row r="53" spans="1:13" ht="12.75">
      <c r="A53" s="105">
        <v>4237</v>
      </c>
      <c r="B53" s="96" t="s">
        <v>481</v>
      </c>
      <c r="C53" s="350" t="s">
        <v>128</v>
      </c>
      <c r="D53" s="344">
        <f t="shared" si="3"/>
        <v>3000</v>
      </c>
      <c r="E53" s="286">
        <v>3000</v>
      </c>
      <c r="F53" s="370" t="s">
        <v>165</v>
      </c>
      <c r="G53" s="259">
        <v>300</v>
      </c>
      <c r="H53" s="327">
        <v>2000</v>
      </c>
      <c r="I53" s="259">
        <v>2500</v>
      </c>
      <c r="J53" s="259">
        <v>3000</v>
      </c>
      <c r="K53" s="386"/>
      <c r="L53" s="306"/>
      <c r="M53" s="303"/>
    </row>
    <row r="54" spans="1:13" ht="12.75">
      <c r="A54" s="105">
        <v>4238</v>
      </c>
      <c r="B54" s="96" t="s">
        <v>482</v>
      </c>
      <c r="C54" s="350" t="s">
        <v>129</v>
      </c>
      <c r="D54" s="344">
        <f t="shared" si="3"/>
        <v>10722</v>
      </c>
      <c r="E54" s="286">
        <v>10722</v>
      </c>
      <c r="F54" s="370" t="s">
        <v>165</v>
      </c>
      <c r="G54" s="164">
        <v>2947</v>
      </c>
      <c r="H54" s="164">
        <v>4822</v>
      </c>
      <c r="I54" s="164">
        <v>7722</v>
      </c>
      <c r="J54" s="164">
        <v>10722</v>
      </c>
      <c r="K54" s="386"/>
      <c r="L54" s="306"/>
      <c r="M54" s="303"/>
    </row>
    <row r="55" spans="1:13" ht="24">
      <c r="A55" s="105">
        <v>4240</v>
      </c>
      <c r="B55" s="97" t="s">
        <v>391</v>
      </c>
      <c r="C55" s="349" t="s">
        <v>159</v>
      </c>
      <c r="D55" s="366">
        <f>SUM(D57)</f>
        <v>2753</v>
      </c>
      <c r="E55" s="286">
        <f>SUM(E57)</f>
        <v>2753</v>
      </c>
      <c r="F55" s="370" t="s">
        <v>165</v>
      </c>
      <c r="G55" s="276">
        <f>SUM(G57)</f>
        <v>725</v>
      </c>
      <c r="H55" s="164">
        <f>SUM(H57)</f>
        <v>1434</v>
      </c>
      <c r="I55" s="164">
        <f>SUM(I57)</f>
        <v>2152</v>
      </c>
      <c r="J55" s="164">
        <f>SUM(J57)</f>
        <v>2753</v>
      </c>
      <c r="K55" s="386"/>
      <c r="L55" s="306"/>
      <c r="M55" s="303"/>
    </row>
    <row r="56" spans="1:13" ht="12.75">
      <c r="A56" s="105"/>
      <c r="B56" s="145" t="s">
        <v>584</v>
      </c>
      <c r="C56" s="349"/>
      <c r="D56" s="366"/>
      <c r="E56" s="286"/>
      <c r="F56" s="370"/>
      <c r="G56" s="276"/>
      <c r="H56" s="164"/>
      <c r="I56" s="164"/>
      <c r="J56" s="164"/>
      <c r="K56" s="386"/>
      <c r="L56" s="306"/>
      <c r="M56" s="303"/>
    </row>
    <row r="57" spans="1:13" ht="12.75">
      <c r="A57" s="105">
        <v>4241</v>
      </c>
      <c r="B57" s="96" t="s">
        <v>483</v>
      </c>
      <c r="C57" s="350" t="s">
        <v>130</v>
      </c>
      <c r="D57" s="344">
        <f>SUM(E57:F57)</f>
        <v>2753</v>
      </c>
      <c r="E57" s="286">
        <v>2753</v>
      </c>
      <c r="F57" s="370" t="s">
        <v>165</v>
      </c>
      <c r="G57" s="276">
        <v>725</v>
      </c>
      <c r="H57" s="164">
        <v>1434</v>
      </c>
      <c r="I57" s="164">
        <v>2152</v>
      </c>
      <c r="J57" s="164">
        <v>2753</v>
      </c>
      <c r="K57" s="386"/>
      <c r="L57" s="306"/>
      <c r="M57" s="303"/>
    </row>
    <row r="58" spans="1:13" ht="28.5" customHeight="1">
      <c r="A58" s="105">
        <v>4250</v>
      </c>
      <c r="B58" s="97" t="s">
        <v>392</v>
      </c>
      <c r="C58" s="349" t="s">
        <v>159</v>
      </c>
      <c r="D58" s="366">
        <f>SUM(D60:D61)</f>
        <v>2200</v>
      </c>
      <c r="E58" s="286">
        <f>SUM(E60:E61)</f>
        <v>2200</v>
      </c>
      <c r="F58" s="370" t="s">
        <v>165</v>
      </c>
      <c r="G58" s="276">
        <f>SUM(G60:G61)</f>
        <v>525</v>
      </c>
      <c r="H58" s="164">
        <f>SUM(H60:H61)</f>
        <v>1050</v>
      </c>
      <c r="I58" s="164">
        <f>SUM(I60:I61)</f>
        <v>1775</v>
      </c>
      <c r="J58" s="164">
        <f>SUM(J60:J61)</f>
        <v>2200</v>
      </c>
      <c r="K58" s="386"/>
      <c r="L58" s="306"/>
      <c r="M58" s="303"/>
    </row>
    <row r="59" spans="1:13" ht="12.75">
      <c r="A59" s="105"/>
      <c r="B59" s="145" t="s">
        <v>584</v>
      </c>
      <c r="C59" s="349"/>
      <c r="D59" s="366"/>
      <c r="E59" s="286"/>
      <c r="F59" s="370"/>
      <c r="G59" s="276"/>
      <c r="H59" s="164"/>
      <c r="I59" s="164"/>
      <c r="J59" s="164"/>
      <c r="K59" s="386"/>
      <c r="L59" s="306"/>
      <c r="M59" s="303"/>
    </row>
    <row r="60" spans="1:13" ht="24">
      <c r="A60" s="105">
        <v>4251</v>
      </c>
      <c r="B60" s="96" t="s">
        <v>484</v>
      </c>
      <c r="C60" s="350" t="s">
        <v>131</v>
      </c>
      <c r="D60" s="344">
        <f>SUM(E60:F60)</f>
        <v>500</v>
      </c>
      <c r="E60" s="286">
        <v>500</v>
      </c>
      <c r="F60" s="370" t="s">
        <v>165</v>
      </c>
      <c r="G60" s="259">
        <v>100</v>
      </c>
      <c r="H60" s="327">
        <v>200</v>
      </c>
      <c r="I60" s="164">
        <v>500</v>
      </c>
      <c r="J60" s="164">
        <v>500</v>
      </c>
      <c r="K60" s="386"/>
      <c r="L60" s="306"/>
      <c r="M60" s="303"/>
    </row>
    <row r="61" spans="1:13" ht="24">
      <c r="A61" s="105">
        <v>4252</v>
      </c>
      <c r="B61" s="96" t="s">
        <v>485</v>
      </c>
      <c r="C61" s="350" t="s">
        <v>132</v>
      </c>
      <c r="D61" s="344">
        <f>SUM(E61:F61)</f>
        <v>1700</v>
      </c>
      <c r="E61" s="286">
        <v>1700</v>
      </c>
      <c r="F61" s="370" t="s">
        <v>165</v>
      </c>
      <c r="G61" s="259">
        <v>425</v>
      </c>
      <c r="H61" s="327">
        <v>850</v>
      </c>
      <c r="I61" s="259">
        <v>1275</v>
      </c>
      <c r="J61" s="259">
        <v>1700</v>
      </c>
      <c r="K61" s="386"/>
      <c r="L61" s="306"/>
      <c r="M61" s="303"/>
    </row>
    <row r="62" spans="1:13" ht="33">
      <c r="A62" s="105">
        <v>4260</v>
      </c>
      <c r="B62" s="97" t="s">
        <v>393</v>
      </c>
      <c r="C62" s="349" t="s">
        <v>159</v>
      </c>
      <c r="D62" s="366">
        <f>SUM(D64:D71)</f>
        <v>3270</v>
      </c>
      <c r="E62" s="286">
        <f>SUM(E64:E71)</f>
        <v>3270</v>
      </c>
      <c r="F62" s="370" t="s">
        <v>165</v>
      </c>
      <c r="G62" s="276">
        <f>SUM(G64:G71)</f>
        <v>770</v>
      </c>
      <c r="H62" s="164">
        <f>SUM(H64:H71)</f>
        <v>1640</v>
      </c>
      <c r="I62" s="164">
        <f>SUM(I64:I71)</f>
        <v>2510</v>
      </c>
      <c r="J62" s="164">
        <f>SUM(J64:J71)</f>
        <v>3270</v>
      </c>
      <c r="K62" s="386"/>
      <c r="L62" s="306"/>
      <c r="M62" s="303"/>
    </row>
    <row r="63" spans="1:13" ht="12.75">
      <c r="A63" s="105"/>
      <c r="B63" s="145" t="s">
        <v>584</v>
      </c>
      <c r="C63" s="349"/>
      <c r="D63" s="366"/>
      <c r="E63" s="286"/>
      <c r="F63" s="370"/>
      <c r="G63" s="276"/>
      <c r="H63" s="164"/>
      <c r="I63" s="164"/>
      <c r="J63" s="164"/>
      <c r="K63" s="386"/>
      <c r="L63" s="306"/>
      <c r="M63" s="303"/>
    </row>
    <row r="64" spans="1:13" ht="12.75">
      <c r="A64" s="105">
        <v>4261</v>
      </c>
      <c r="B64" s="96" t="s">
        <v>492</v>
      </c>
      <c r="C64" s="350" t="s">
        <v>133</v>
      </c>
      <c r="D64" s="344">
        <f aca="true" t="shared" si="4" ref="D64:D71">SUM(E64:F64)</f>
        <v>950</v>
      </c>
      <c r="E64" s="286">
        <v>950</v>
      </c>
      <c r="F64" s="370" t="s">
        <v>165</v>
      </c>
      <c r="G64" s="259">
        <v>240</v>
      </c>
      <c r="H64" s="327">
        <v>480</v>
      </c>
      <c r="I64" s="259">
        <v>720</v>
      </c>
      <c r="J64" s="259">
        <v>950</v>
      </c>
      <c r="K64" s="386"/>
      <c r="L64" s="306"/>
      <c r="M64" s="303"/>
    </row>
    <row r="65" spans="1:13" ht="12.75">
      <c r="A65" s="105">
        <v>4262</v>
      </c>
      <c r="B65" s="96" t="s">
        <v>493</v>
      </c>
      <c r="C65" s="350" t="s">
        <v>134</v>
      </c>
      <c r="D65" s="344">
        <f t="shared" si="4"/>
        <v>0</v>
      </c>
      <c r="E65" s="286">
        <v>0</v>
      </c>
      <c r="F65" s="370" t="s">
        <v>165</v>
      </c>
      <c r="G65" s="259">
        <v>0</v>
      </c>
      <c r="H65" s="327">
        <v>0</v>
      </c>
      <c r="I65" s="259">
        <v>0</v>
      </c>
      <c r="J65" s="259">
        <v>0</v>
      </c>
      <c r="K65" s="386"/>
      <c r="L65" s="306"/>
      <c r="M65" s="303"/>
    </row>
    <row r="66" spans="1:13" ht="24">
      <c r="A66" s="105">
        <v>4263</v>
      </c>
      <c r="B66" s="96" t="s">
        <v>49</v>
      </c>
      <c r="C66" s="350" t="s">
        <v>135</v>
      </c>
      <c r="D66" s="344">
        <f t="shared" si="4"/>
        <v>0</v>
      </c>
      <c r="E66" s="286">
        <v>0</v>
      </c>
      <c r="F66" s="370" t="s">
        <v>165</v>
      </c>
      <c r="G66" s="259">
        <v>0</v>
      </c>
      <c r="H66" s="327">
        <v>0</v>
      </c>
      <c r="I66" s="259">
        <v>0</v>
      </c>
      <c r="J66" s="259">
        <v>0</v>
      </c>
      <c r="K66" s="386"/>
      <c r="L66" s="306"/>
      <c r="M66" s="303"/>
    </row>
    <row r="67" spans="1:13" ht="12.75">
      <c r="A67" s="105">
        <v>4264</v>
      </c>
      <c r="B67" s="96" t="s">
        <v>494</v>
      </c>
      <c r="C67" s="350" t="s">
        <v>136</v>
      </c>
      <c r="D67" s="344">
        <f t="shared" si="4"/>
        <v>1620</v>
      </c>
      <c r="E67" s="286">
        <v>1620</v>
      </c>
      <c r="F67" s="370" t="s">
        <v>165</v>
      </c>
      <c r="G67" s="259">
        <v>405</v>
      </c>
      <c r="H67" s="327">
        <v>810</v>
      </c>
      <c r="I67" s="259">
        <v>1215</v>
      </c>
      <c r="J67" s="259">
        <v>1620</v>
      </c>
      <c r="K67" s="386"/>
      <c r="L67" s="306"/>
      <c r="M67" s="303"/>
    </row>
    <row r="68" spans="1:13" ht="24">
      <c r="A68" s="105">
        <v>4265</v>
      </c>
      <c r="B68" s="99" t="s">
        <v>495</v>
      </c>
      <c r="C68" s="350" t="s">
        <v>137</v>
      </c>
      <c r="D68" s="344">
        <f t="shared" si="4"/>
        <v>0</v>
      </c>
      <c r="E68" s="286">
        <v>0</v>
      </c>
      <c r="F68" s="370" t="s">
        <v>165</v>
      </c>
      <c r="G68" s="276">
        <v>0</v>
      </c>
      <c r="H68" s="164">
        <v>0</v>
      </c>
      <c r="I68" s="164">
        <v>0</v>
      </c>
      <c r="J68" s="164">
        <v>0</v>
      </c>
      <c r="K68" s="386"/>
      <c r="L68" s="306"/>
      <c r="M68" s="303"/>
    </row>
    <row r="69" spans="1:13" ht="12.75">
      <c r="A69" s="105">
        <v>4266</v>
      </c>
      <c r="B69" s="96" t="s">
        <v>496</v>
      </c>
      <c r="C69" s="350" t="s">
        <v>138</v>
      </c>
      <c r="D69" s="344">
        <f t="shared" si="4"/>
        <v>0</v>
      </c>
      <c r="E69" s="286">
        <v>0</v>
      </c>
      <c r="F69" s="370" t="s">
        <v>165</v>
      </c>
      <c r="G69" s="276">
        <v>0</v>
      </c>
      <c r="H69" s="164">
        <v>0</v>
      </c>
      <c r="I69" s="164">
        <v>0</v>
      </c>
      <c r="J69" s="164">
        <v>0</v>
      </c>
      <c r="K69" s="386"/>
      <c r="L69" s="306"/>
      <c r="M69" s="303"/>
    </row>
    <row r="70" spans="1:13" ht="12.75">
      <c r="A70" s="105">
        <v>4267</v>
      </c>
      <c r="B70" s="96" t="s">
        <v>497</v>
      </c>
      <c r="C70" s="350" t="s">
        <v>139</v>
      </c>
      <c r="D70" s="344">
        <f t="shared" si="4"/>
        <v>300</v>
      </c>
      <c r="E70" s="286">
        <v>300</v>
      </c>
      <c r="F70" s="370" t="s">
        <v>165</v>
      </c>
      <c r="G70" s="259">
        <v>75</v>
      </c>
      <c r="H70" s="327">
        <v>150</v>
      </c>
      <c r="I70" s="259">
        <v>225</v>
      </c>
      <c r="J70" s="259">
        <v>300</v>
      </c>
      <c r="K70" s="386"/>
      <c r="L70" s="306"/>
      <c r="M70" s="303"/>
    </row>
    <row r="71" spans="1:13" ht="12.75">
      <c r="A71" s="105">
        <v>4268</v>
      </c>
      <c r="B71" s="96" t="s">
        <v>498</v>
      </c>
      <c r="C71" s="350" t="s">
        <v>140</v>
      </c>
      <c r="D71" s="344">
        <f t="shared" si="4"/>
        <v>400</v>
      </c>
      <c r="E71" s="286">
        <v>400</v>
      </c>
      <c r="F71" s="370" t="s">
        <v>165</v>
      </c>
      <c r="G71" s="276">
        <v>50</v>
      </c>
      <c r="H71" s="164">
        <v>200</v>
      </c>
      <c r="I71" s="164">
        <v>350</v>
      </c>
      <c r="J71" s="164">
        <v>400</v>
      </c>
      <c r="K71" s="386"/>
      <c r="L71" s="306"/>
      <c r="M71" s="303"/>
    </row>
    <row r="72" spans="1:13" ht="11.25" customHeight="1">
      <c r="A72" s="105">
        <v>4300</v>
      </c>
      <c r="B72" s="97" t="s">
        <v>232</v>
      </c>
      <c r="C72" s="349" t="s">
        <v>159</v>
      </c>
      <c r="D72" s="366">
        <f>SUM(D74,D78,D82)</f>
        <v>0</v>
      </c>
      <c r="E72" s="286">
        <f>SUM(E74,E78,E82)</f>
        <v>0</v>
      </c>
      <c r="F72" s="370" t="s">
        <v>165</v>
      </c>
      <c r="G72" s="276">
        <f>SUM(G74,G78,G82)</f>
        <v>0</v>
      </c>
      <c r="H72" s="164">
        <f>SUM(H74,H78,H82)</f>
        <v>0</v>
      </c>
      <c r="I72" s="164">
        <f>SUM(I74,I78,I82)</f>
        <v>0</v>
      </c>
      <c r="J72" s="164">
        <f>SUM(J74,J78,J82)</f>
        <v>0</v>
      </c>
      <c r="K72" s="303"/>
      <c r="L72" s="306"/>
      <c r="M72" s="303"/>
    </row>
    <row r="73" spans="1:13" ht="12.75">
      <c r="A73" s="105"/>
      <c r="B73" s="145" t="s">
        <v>586</v>
      </c>
      <c r="C73" s="347"/>
      <c r="D73" s="366"/>
      <c r="E73" s="286"/>
      <c r="F73" s="369"/>
      <c r="G73" s="276"/>
      <c r="H73" s="164"/>
      <c r="I73" s="164"/>
      <c r="J73" s="164"/>
      <c r="K73" s="303"/>
      <c r="L73" s="306"/>
      <c r="M73" s="303"/>
    </row>
    <row r="74" spans="1:13" ht="12.75">
      <c r="A74" s="105">
        <v>4310</v>
      </c>
      <c r="B74" s="97" t="s">
        <v>233</v>
      </c>
      <c r="C74" s="349" t="s">
        <v>159</v>
      </c>
      <c r="D74" s="366">
        <f>SUM(D76:D77)</f>
        <v>0</v>
      </c>
      <c r="E74" s="286">
        <f>SUM(E76:E77)</f>
        <v>0</v>
      </c>
      <c r="F74" s="369" t="s">
        <v>166</v>
      </c>
      <c r="G74" s="276">
        <f>SUM(G76:G77)</f>
        <v>0</v>
      </c>
      <c r="H74" s="164">
        <f>SUM(H76:H77)</f>
        <v>0</v>
      </c>
      <c r="I74" s="164">
        <f>SUM(I76:I77)</f>
        <v>0</v>
      </c>
      <c r="J74" s="164">
        <f>SUM(J76:J77)</f>
        <v>0</v>
      </c>
      <c r="K74" s="303"/>
      <c r="L74" s="306"/>
      <c r="M74" s="303"/>
    </row>
    <row r="75" spans="1:13" ht="12.75">
      <c r="A75" s="105"/>
      <c r="B75" s="145" t="s">
        <v>584</v>
      </c>
      <c r="C75" s="349"/>
      <c r="D75" s="366"/>
      <c r="E75" s="286"/>
      <c r="F75" s="370"/>
      <c r="G75" s="276"/>
      <c r="H75" s="164"/>
      <c r="I75" s="164"/>
      <c r="J75" s="164"/>
      <c r="K75" s="303"/>
      <c r="L75" s="306"/>
      <c r="M75" s="303"/>
    </row>
    <row r="76" spans="1:13" ht="12.75">
      <c r="A76" s="105">
        <v>4311</v>
      </c>
      <c r="B76" s="96" t="s">
        <v>567</v>
      </c>
      <c r="C76" s="350" t="s">
        <v>141</v>
      </c>
      <c r="D76" s="344">
        <f>SUM(E76:F76)</f>
        <v>0</v>
      </c>
      <c r="E76" s="286">
        <v>0</v>
      </c>
      <c r="F76" s="370" t="s">
        <v>165</v>
      </c>
      <c r="G76" s="276">
        <v>0</v>
      </c>
      <c r="H76" s="164">
        <v>0</v>
      </c>
      <c r="I76" s="164">
        <v>0</v>
      </c>
      <c r="J76" s="164">
        <v>0</v>
      </c>
      <c r="K76" s="303"/>
      <c r="L76" s="306"/>
      <c r="M76" s="303"/>
    </row>
    <row r="77" spans="1:13" ht="12.75">
      <c r="A77" s="105">
        <v>4312</v>
      </c>
      <c r="B77" s="96" t="s">
        <v>568</v>
      </c>
      <c r="C77" s="350" t="s">
        <v>142</v>
      </c>
      <c r="D77" s="344">
        <f>SUM(E77:F77)</f>
        <v>0</v>
      </c>
      <c r="E77" s="286">
        <v>0</v>
      </c>
      <c r="F77" s="370" t="s">
        <v>165</v>
      </c>
      <c r="G77" s="276">
        <v>0</v>
      </c>
      <c r="H77" s="164">
        <v>0</v>
      </c>
      <c r="I77" s="164">
        <v>0</v>
      </c>
      <c r="J77" s="164">
        <v>0</v>
      </c>
      <c r="K77" s="303"/>
      <c r="L77" s="306"/>
      <c r="M77" s="303"/>
    </row>
    <row r="78" spans="1:13" ht="12.75">
      <c r="A78" s="105">
        <v>4320</v>
      </c>
      <c r="B78" s="97" t="s">
        <v>235</v>
      </c>
      <c r="C78" s="349" t="s">
        <v>159</v>
      </c>
      <c r="D78" s="366">
        <f>SUM(D80:D81)</f>
        <v>0</v>
      </c>
      <c r="E78" s="286">
        <f>SUM(E80:E81)</f>
        <v>0</v>
      </c>
      <c r="F78" s="369" t="s">
        <v>166</v>
      </c>
      <c r="G78" s="276">
        <f>SUM(G80:G81)</f>
        <v>0</v>
      </c>
      <c r="H78" s="164">
        <f>SUM(H80:H81)</f>
        <v>0</v>
      </c>
      <c r="I78" s="164">
        <f>SUM(I80:I81)</f>
        <v>0</v>
      </c>
      <c r="J78" s="164">
        <f>SUM(J80:J81)</f>
        <v>0</v>
      </c>
      <c r="K78" s="303"/>
      <c r="L78" s="306"/>
      <c r="M78" s="303"/>
    </row>
    <row r="79" spans="1:13" ht="12.75">
      <c r="A79" s="105"/>
      <c r="B79" s="145" t="s">
        <v>584</v>
      </c>
      <c r="C79" s="349"/>
      <c r="D79" s="366"/>
      <c r="E79" s="286"/>
      <c r="F79" s="370"/>
      <c r="G79" s="276"/>
      <c r="H79" s="164"/>
      <c r="I79" s="164"/>
      <c r="J79" s="164"/>
      <c r="K79" s="303"/>
      <c r="L79" s="306"/>
      <c r="M79" s="303"/>
    </row>
    <row r="80" spans="1:13" ht="15.75" customHeight="1">
      <c r="A80" s="105">
        <v>4321</v>
      </c>
      <c r="B80" s="96" t="s">
        <v>569</v>
      </c>
      <c r="C80" s="350" t="s">
        <v>143</v>
      </c>
      <c r="D80" s="344">
        <f>SUM(E80:F80)</f>
        <v>0</v>
      </c>
      <c r="E80" s="286">
        <v>0</v>
      </c>
      <c r="F80" s="370" t="s">
        <v>165</v>
      </c>
      <c r="G80" s="276">
        <v>0</v>
      </c>
      <c r="H80" s="164">
        <v>0</v>
      </c>
      <c r="I80" s="164">
        <v>0</v>
      </c>
      <c r="J80" s="164">
        <v>0</v>
      </c>
      <c r="K80" s="303"/>
      <c r="L80" s="306"/>
      <c r="M80" s="303"/>
    </row>
    <row r="81" spans="1:13" ht="12.75">
      <c r="A81" s="105">
        <v>4322</v>
      </c>
      <c r="B81" s="96" t="s">
        <v>570</v>
      </c>
      <c r="C81" s="350" t="s">
        <v>144</v>
      </c>
      <c r="D81" s="344">
        <f>SUM(E81:F81)</f>
        <v>0</v>
      </c>
      <c r="E81" s="286">
        <v>0</v>
      </c>
      <c r="F81" s="370" t="s">
        <v>165</v>
      </c>
      <c r="G81" s="276">
        <v>0</v>
      </c>
      <c r="H81" s="164">
        <v>0</v>
      </c>
      <c r="I81" s="164">
        <v>0</v>
      </c>
      <c r="J81" s="164">
        <v>0</v>
      </c>
      <c r="K81" s="303"/>
      <c r="L81" s="306"/>
      <c r="M81" s="303"/>
    </row>
    <row r="82" spans="1:13" ht="22.5">
      <c r="A82" s="105">
        <v>4330</v>
      </c>
      <c r="B82" s="97" t="s">
        <v>236</v>
      </c>
      <c r="C82" s="349" t="s">
        <v>159</v>
      </c>
      <c r="D82" s="366">
        <f>SUM(D84:D86)</f>
        <v>0</v>
      </c>
      <c r="E82" s="286">
        <f>SUM(E84:E86)</f>
        <v>0</v>
      </c>
      <c r="F82" s="370" t="s">
        <v>165</v>
      </c>
      <c r="G82" s="276">
        <f>SUM(G84:G86)</f>
        <v>0</v>
      </c>
      <c r="H82" s="164">
        <f>SUM(H84:H86)</f>
        <v>0</v>
      </c>
      <c r="I82" s="164">
        <f>SUM(I84:I86)</f>
        <v>0</v>
      </c>
      <c r="J82" s="164">
        <f>SUM(J84:J86)</f>
        <v>0</v>
      </c>
      <c r="K82" s="303"/>
      <c r="L82" s="306"/>
      <c r="M82" s="303"/>
    </row>
    <row r="83" spans="1:13" ht="12.75">
      <c r="A83" s="105"/>
      <c r="B83" s="145" t="s">
        <v>584</v>
      </c>
      <c r="C83" s="349"/>
      <c r="D83" s="366"/>
      <c r="E83" s="286"/>
      <c r="F83" s="370"/>
      <c r="G83" s="276"/>
      <c r="H83" s="164"/>
      <c r="I83" s="164"/>
      <c r="J83" s="164"/>
      <c r="K83" s="303"/>
      <c r="L83" s="306"/>
      <c r="M83" s="303"/>
    </row>
    <row r="84" spans="1:13" ht="24">
      <c r="A84" s="105">
        <v>4331</v>
      </c>
      <c r="B84" s="96" t="s">
        <v>572</v>
      </c>
      <c r="C84" s="350" t="s">
        <v>145</v>
      </c>
      <c r="D84" s="344">
        <f>SUM(E84:F84)</f>
        <v>0</v>
      </c>
      <c r="E84" s="286">
        <v>0</v>
      </c>
      <c r="F84" s="370" t="s">
        <v>165</v>
      </c>
      <c r="G84" s="276">
        <v>0</v>
      </c>
      <c r="H84" s="164">
        <v>0</v>
      </c>
      <c r="I84" s="164">
        <v>0</v>
      </c>
      <c r="J84" s="164">
        <v>0</v>
      </c>
      <c r="K84" s="303"/>
      <c r="L84" s="306"/>
      <c r="M84" s="303"/>
    </row>
    <row r="85" spans="1:13" ht="12.75">
      <c r="A85" s="105">
        <v>4332</v>
      </c>
      <c r="B85" s="96" t="s">
        <v>573</v>
      </c>
      <c r="C85" s="350" t="s">
        <v>146</v>
      </c>
      <c r="D85" s="344">
        <f>SUM(E85:F85)</f>
        <v>0</v>
      </c>
      <c r="E85" s="286">
        <v>0</v>
      </c>
      <c r="F85" s="370" t="s">
        <v>165</v>
      </c>
      <c r="G85" s="276">
        <v>0</v>
      </c>
      <c r="H85" s="164">
        <v>0</v>
      </c>
      <c r="I85" s="164">
        <v>0</v>
      </c>
      <c r="J85" s="164">
        <v>0</v>
      </c>
      <c r="K85" s="303"/>
      <c r="L85" s="306"/>
      <c r="M85" s="303"/>
    </row>
    <row r="86" spans="1:13" ht="12.75">
      <c r="A86" s="105">
        <v>4333</v>
      </c>
      <c r="B86" s="96" t="s">
        <v>574</v>
      </c>
      <c r="C86" s="350" t="s">
        <v>147</v>
      </c>
      <c r="D86" s="344">
        <f>SUM(E86:F86)</f>
        <v>0</v>
      </c>
      <c r="E86" s="286">
        <v>0</v>
      </c>
      <c r="F86" s="370" t="s">
        <v>165</v>
      </c>
      <c r="G86" s="276">
        <v>0</v>
      </c>
      <c r="H86" s="164">
        <v>0</v>
      </c>
      <c r="I86" s="164">
        <v>0</v>
      </c>
      <c r="J86" s="164">
        <v>0</v>
      </c>
      <c r="K86" s="303"/>
      <c r="L86" s="306"/>
      <c r="M86" s="303"/>
    </row>
    <row r="87" spans="1:13" ht="12.75">
      <c r="A87" s="105">
        <v>4400</v>
      </c>
      <c r="B87" s="96" t="s">
        <v>237</v>
      </c>
      <c r="C87" s="349" t="s">
        <v>159</v>
      </c>
      <c r="D87" s="366">
        <f>SUM(D89,D93)</f>
        <v>338857.1</v>
      </c>
      <c r="E87" s="286">
        <f>SUM(E89,E93)</f>
        <v>338857.1</v>
      </c>
      <c r="F87" s="370" t="s">
        <v>165</v>
      </c>
      <c r="G87" s="276">
        <f>SUM(G89,G93)</f>
        <v>88627.8</v>
      </c>
      <c r="H87" s="164">
        <f>SUM(H89,H93)</f>
        <v>171971.8</v>
      </c>
      <c r="I87" s="164">
        <f>SUM(I89,I93)</f>
        <v>255685.3</v>
      </c>
      <c r="J87" s="164">
        <f>SUM(J89,J93)</f>
        <v>338857.1</v>
      </c>
      <c r="K87" s="303"/>
      <c r="L87" s="306"/>
      <c r="M87" s="303"/>
    </row>
    <row r="88" spans="1:13" ht="12.75">
      <c r="A88" s="105"/>
      <c r="B88" s="145" t="s">
        <v>586</v>
      </c>
      <c r="C88" s="347"/>
      <c r="D88" s="366"/>
      <c r="E88" s="286"/>
      <c r="F88" s="369"/>
      <c r="G88" s="276"/>
      <c r="H88" s="164"/>
      <c r="I88" s="164"/>
      <c r="J88" s="164"/>
      <c r="K88" s="303"/>
      <c r="L88" s="306"/>
      <c r="M88" s="303"/>
    </row>
    <row r="89" spans="1:13" ht="24">
      <c r="A89" s="105">
        <v>4410</v>
      </c>
      <c r="B89" s="97" t="s">
        <v>238</v>
      </c>
      <c r="C89" s="349" t="s">
        <v>159</v>
      </c>
      <c r="D89" s="366">
        <f>SUM(D91:D92)</f>
        <v>338857.1</v>
      </c>
      <c r="E89" s="286">
        <f>SUM(E91:E92)</f>
        <v>338857.1</v>
      </c>
      <c r="F89" s="369" t="s">
        <v>166</v>
      </c>
      <c r="G89" s="276">
        <f>SUM(G91:G92)</f>
        <v>88627.8</v>
      </c>
      <c r="H89" s="164">
        <f>SUM(H91:H92)</f>
        <v>171971.8</v>
      </c>
      <c r="I89" s="164">
        <f>SUM(I91:I92)</f>
        <v>255685.3</v>
      </c>
      <c r="J89" s="164">
        <f>SUM(J91:J92)</f>
        <v>338857.1</v>
      </c>
      <c r="K89" s="303"/>
      <c r="L89" s="306"/>
      <c r="M89" s="303"/>
    </row>
    <row r="90" spans="1:13" ht="12.75">
      <c r="A90" s="105"/>
      <c r="B90" s="145" t="s">
        <v>584</v>
      </c>
      <c r="C90" s="349"/>
      <c r="D90" s="366"/>
      <c r="E90" s="286"/>
      <c r="F90" s="370"/>
      <c r="G90" s="276"/>
      <c r="H90" s="164"/>
      <c r="I90" s="164"/>
      <c r="J90" s="164"/>
      <c r="K90" s="303"/>
      <c r="L90" s="306"/>
      <c r="M90" s="303"/>
    </row>
    <row r="91" spans="1:13" ht="24">
      <c r="A91" s="105">
        <v>4411</v>
      </c>
      <c r="B91" s="96" t="s">
        <v>576</v>
      </c>
      <c r="C91" s="350" t="s">
        <v>148</v>
      </c>
      <c r="D91" s="344">
        <f>SUM(E91:F91)</f>
        <v>338857.1</v>
      </c>
      <c r="E91" s="286">
        <v>338857.1</v>
      </c>
      <c r="F91" s="370" t="s">
        <v>165</v>
      </c>
      <c r="G91" s="276">
        <v>88627.8</v>
      </c>
      <c r="H91" s="164">
        <v>171971.8</v>
      </c>
      <c r="I91" s="164">
        <v>255685.3</v>
      </c>
      <c r="J91" s="164">
        <v>338857.1</v>
      </c>
      <c r="K91" s="386"/>
      <c r="L91" s="306"/>
      <c r="M91" s="303"/>
    </row>
    <row r="92" spans="1:13" ht="24">
      <c r="A92" s="105">
        <v>4412</v>
      </c>
      <c r="B92" s="96" t="s">
        <v>579</v>
      </c>
      <c r="C92" s="350" t="s">
        <v>149</v>
      </c>
      <c r="D92" s="344">
        <f>SUM(E92:F92)</f>
        <v>0</v>
      </c>
      <c r="E92" s="286">
        <v>0</v>
      </c>
      <c r="F92" s="370" t="s">
        <v>165</v>
      </c>
      <c r="G92" s="276">
        <v>0</v>
      </c>
      <c r="H92" s="164">
        <v>0</v>
      </c>
      <c r="I92" s="164">
        <v>0</v>
      </c>
      <c r="J92" s="164">
        <v>0</v>
      </c>
      <c r="K92" s="303"/>
      <c r="L92" s="306"/>
      <c r="M92" s="303"/>
    </row>
    <row r="93" spans="1:13" ht="24">
      <c r="A93" s="105">
        <v>4420</v>
      </c>
      <c r="B93" s="97" t="s">
        <v>239</v>
      </c>
      <c r="C93" s="349" t="s">
        <v>159</v>
      </c>
      <c r="D93" s="366">
        <f>SUM(D95:D96)</f>
        <v>0</v>
      </c>
      <c r="E93" s="286">
        <f>SUM(E95:E96)</f>
        <v>0</v>
      </c>
      <c r="F93" s="369" t="s">
        <v>166</v>
      </c>
      <c r="G93" s="276">
        <f>SUM(G95:G96)</f>
        <v>0</v>
      </c>
      <c r="H93" s="164">
        <f>SUM(H95:H96)</f>
        <v>0</v>
      </c>
      <c r="I93" s="164">
        <f>SUM(I95:I96)</f>
        <v>0</v>
      </c>
      <c r="J93" s="164">
        <f>SUM(J95:J96)</f>
        <v>0</v>
      </c>
      <c r="K93" s="303"/>
      <c r="L93" s="306"/>
      <c r="M93" s="303"/>
    </row>
    <row r="94" spans="1:13" ht="12.75">
      <c r="A94" s="105"/>
      <c r="B94" s="145" t="s">
        <v>584</v>
      </c>
      <c r="C94" s="349"/>
      <c r="D94" s="366"/>
      <c r="E94" s="286"/>
      <c r="F94" s="370"/>
      <c r="G94" s="276"/>
      <c r="H94" s="164"/>
      <c r="I94" s="164"/>
      <c r="J94" s="164"/>
      <c r="K94" s="303"/>
      <c r="L94" s="306"/>
      <c r="M94" s="303"/>
    </row>
    <row r="95" spans="1:13" ht="24">
      <c r="A95" s="105">
        <v>4421</v>
      </c>
      <c r="B95" s="96" t="s">
        <v>545</v>
      </c>
      <c r="C95" s="350" t="s">
        <v>150</v>
      </c>
      <c r="D95" s="344">
        <f>SUM(E95:F95)</f>
        <v>0</v>
      </c>
      <c r="E95" s="286">
        <v>0</v>
      </c>
      <c r="F95" s="370" t="s">
        <v>165</v>
      </c>
      <c r="G95" s="276">
        <v>0</v>
      </c>
      <c r="H95" s="164">
        <v>0</v>
      </c>
      <c r="I95" s="164">
        <v>0</v>
      </c>
      <c r="J95" s="164">
        <v>0</v>
      </c>
      <c r="K95" s="303"/>
      <c r="L95" s="306"/>
      <c r="M95" s="303"/>
    </row>
    <row r="96" spans="1:13" ht="24">
      <c r="A96" s="105">
        <v>4422</v>
      </c>
      <c r="B96" s="96" t="s">
        <v>665</v>
      </c>
      <c r="C96" s="350" t="s">
        <v>151</v>
      </c>
      <c r="D96" s="344">
        <f>SUM(E96:F96)</f>
        <v>0</v>
      </c>
      <c r="E96" s="286">
        <v>0</v>
      </c>
      <c r="F96" s="370" t="s">
        <v>165</v>
      </c>
      <c r="G96" s="276">
        <v>0</v>
      </c>
      <c r="H96" s="164">
        <v>0</v>
      </c>
      <c r="I96" s="164">
        <v>0</v>
      </c>
      <c r="J96" s="164">
        <v>0</v>
      </c>
      <c r="K96" s="303"/>
      <c r="L96" s="306"/>
      <c r="M96" s="303"/>
    </row>
    <row r="97" spans="1:13" ht="22.5">
      <c r="A97" s="105">
        <v>4500</v>
      </c>
      <c r="B97" s="99" t="s">
        <v>240</v>
      </c>
      <c r="C97" s="349" t="s">
        <v>159</v>
      </c>
      <c r="D97" s="366">
        <f>SUM(D99,D103,D107,D119)</f>
        <v>500</v>
      </c>
      <c r="E97" s="286">
        <f>SUM(E99,E103,E107,E119)</f>
        <v>500</v>
      </c>
      <c r="F97" s="370" t="s">
        <v>165</v>
      </c>
      <c r="G97" s="276">
        <f>SUM(G99,G103,G107,G119)</f>
        <v>0</v>
      </c>
      <c r="H97" s="164">
        <f>SUM(H99,H103,H107,H119)</f>
        <v>200</v>
      </c>
      <c r="I97" s="164">
        <f>SUM(I99,I103,I107,I119)</f>
        <v>500</v>
      </c>
      <c r="J97" s="164">
        <f>SUM(J99,J103,J107,J119)</f>
        <v>500</v>
      </c>
      <c r="K97" s="303"/>
      <c r="L97" s="306"/>
      <c r="M97" s="303"/>
    </row>
    <row r="98" spans="1:13" ht="12.75">
      <c r="A98" s="105"/>
      <c r="B98" s="145" t="s">
        <v>586</v>
      </c>
      <c r="C98" s="347"/>
      <c r="D98" s="366"/>
      <c r="E98" s="286"/>
      <c r="F98" s="369"/>
      <c r="G98" s="276"/>
      <c r="H98" s="164"/>
      <c r="I98" s="164"/>
      <c r="J98" s="164"/>
      <c r="K98" s="303"/>
      <c r="L98" s="306"/>
      <c r="M98" s="303"/>
    </row>
    <row r="99" spans="1:13" ht="24">
      <c r="A99" s="105">
        <v>4510</v>
      </c>
      <c r="B99" s="100" t="s">
        <v>241</v>
      </c>
      <c r="C99" s="349" t="s">
        <v>159</v>
      </c>
      <c r="D99" s="366">
        <f>SUM(D101:D102)</f>
        <v>0</v>
      </c>
      <c r="E99" s="286">
        <f>SUM(E101:E102)</f>
        <v>0</v>
      </c>
      <c r="F99" s="369" t="s">
        <v>166</v>
      </c>
      <c r="G99" s="276">
        <f>SUM(G101:G102)</f>
        <v>0</v>
      </c>
      <c r="H99" s="164">
        <f>SUM(H101:H102)</f>
        <v>0</v>
      </c>
      <c r="I99" s="164">
        <f>SUM(I101:I102)</f>
        <v>0</v>
      </c>
      <c r="J99" s="164">
        <f>SUM(J101:J102)</f>
        <v>0</v>
      </c>
      <c r="K99" s="303"/>
      <c r="L99" s="306"/>
      <c r="M99" s="303"/>
    </row>
    <row r="100" spans="1:13" ht="12.75">
      <c r="A100" s="105"/>
      <c r="B100" s="145" t="s">
        <v>584</v>
      </c>
      <c r="C100" s="349"/>
      <c r="D100" s="366"/>
      <c r="E100" s="286"/>
      <c r="F100" s="370"/>
      <c r="G100" s="276"/>
      <c r="H100" s="164"/>
      <c r="I100" s="164"/>
      <c r="J100" s="164"/>
      <c r="K100" s="303"/>
      <c r="L100" s="306"/>
      <c r="M100" s="303"/>
    </row>
    <row r="101" spans="1:13" ht="24">
      <c r="A101" s="105">
        <v>4511</v>
      </c>
      <c r="B101" s="101" t="s">
        <v>242</v>
      </c>
      <c r="C101" s="350" t="s">
        <v>152</v>
      </c>
      <c r="D101" s="344">
        <f>SUM(E101:F101)</f>
        <v>0</v>
      </c>
      <c r="E101" s="378">
        <v>0</v>
      </c>
      <c r="F101" s="370" t="s">
        <v>165</v>
      </c>
      <c r="G101" s="428">
        <v>0</v>
      </c>
      <c r="H101" s="429">
        <v>0</v>
      </c>
      <c r="I101" s="429">
        <v>0</v>
      </c>
      <c r="J101" s="429">
        <v>0</v>
      </c>
      <c r="K101" s="303"/>
      <c r="L101" s="306"/>
      <c r="M101" s="303"/>
    </row>
    <row r="102" spans="1:13" ht="24">
      <c r="A102" s="105">
        <v>4512</v>
      </c>
      <c r="B102" s="96" t="s">
        <v>666</v>
      </c>
      <c r="C102" s="350" t="s">
        <v>153</v>
      </c>
      <c r="D102" s="344">
        <f>SUM(E102:F102)</f>
        <v>0</v>
      </c>
      <c r="E102" s="379">
        <v>0</v>
      </c>
      <c r="F102" s="370" t="s">
        <v>165</v>
      </c>
      <c r="G102" s="428">
        <v>0</v>
      </c>
      <c r="H102" s="429">
        <v>0</v>
      </c>
      <c r="I102" s="429">
        <v>0</v>
      </c>
      <c r="J102" s="429">
        <v>0</v>
      </c>
      <c r="K102" s="303"/>
      <c r="L102" s="306"/>
      <c r="M102" s="303"/>
    </row>
    <row r="103" spans="1:13" ht="24">
      <c r="A103" s="105">
        <v>4520</v>
      </c>
      <c r="B103" s="100" t="s">
        <v>243</v>
      </c>
      <c r="C103" s="349" t="s">
        <v>159</v>
      </c>
      <c r="D103" s="366">
        <f>SUM(D105:D106)</f>
        <v>0</v>
      </c>
      <c r="E103" s="286">
        <f>SUM(E105:E106)</f>
        <v>0</v>
      </c>
      <c r="F103" s="369" t="s">
        <v>166</v>
      </c>
      <c r="G103" s="276">
        <f>SUM(G105:G106)</f>
        <v>0</v>
      </c>
      <c r="H103" s="164">
        <f>SUM(H105:H106)</f>
        <v>0</v>
      </c>
      <c r="I103" s="164">
        <f>SUM(I105:I106)</f>
        <v>0</v>
      </c>
      <c r="J103" s="164">
        <f>SUM(J105:J106)</f>
        <v>0</v>
      </c>
      <c r="K103" s="303"/>
      <c r="L103" s="306"/>
      <c r="M103" s="303"/>
    </row>
    <row r="104" spans="1:13" ht="12.75">
      <c r="A104" s="105"/>
      <c r="B104" s="145" t="s">
        <v>584</v>
      </c>
      <c r="C104" s="349"/>
      <c r="D104" s="366"/>
      <c r="E104" s="286"/>
      <c r="F104" s="370"/>
      <c r="G104" s="276"/>
      <c r="H104" s="164"/>
      <c r="I104" s="164"/>
      <c r="J104" s="164"/>
      <c r="K104" s="303"/>
      <c r="L104" s="306"/>
      <c r="M104" s="303"/>
    </row>
    <row r="105" spans="1:13" ht="30" customHeight="1">
      <c r="A105" s="105">
        <v>4521</v>
      </c>
      <c r="B105" s="96" t="s">
        <v>627</v>
      </c>
      <c r="C105" s="350" t="s">
        <v>154</v>
      </c>
      <c r="D105" s="344">
        <f>SUM(E105:F105)</f>
        <v>0</v>
      </c>
      <c r="E105" s="286">
        <v>0</v>
      </c>
      <c r="F105" s="370" t="s">
        <v>165</v>
      </c>
      <c r="G105" s="276">
        <v>0</v>
      </c>
      <c r="H105" s="164">
        <v>0</v>
      </c>
      <c r="I105" s="164">
        <v>0</v>
      </c>
      <c r="J105" s="164">
        <v>0</v>
      </c>
      <c r="K105" s="303"/>
      <c r="L105" s="306"/>
      <c r="M105" s="303"/>
    </row>
    <row r="106" spans="1:13" ht="24">
      <c r="A106" s="105">
        <v>4522</v>
      </c>
      <c r="B106" s="96" t="s">
        <v>639</v>
      </c>
      <c r="C106" s="350" t="s">
        <v>155</v>
      </c>
      <c r="D106" s="344">
        <f>SUM(E106:F106)</f>
        <v>0</v>
      </c>
      <c r="E106" s="380">
        <v>0</v>
      </c>
      <c r="F106" s="370" t="s">
        <v>165</v>
      </c>
      <c r="G106" s="359">
        <v>0</v>
      </c>
      <c r="H106" s="315">
        <v>0</v>
      </c>
      <c r="I106" s="315">
        <v>0</v>
      </c>
      <c r="J106" s="315">
        <v>0</v>
      </c>
      <c r="K106" s="303"/>
      <c r="L106" s="306"/>
      <c r="M106" s="303"/>
    </row>
    <row r="107" spans="1:13" ht="38.25" customHeight="1">
      <c r="A107" s="105">
        <v>4530</v>
      </c>
      <c r="B107" s="100" t="s">
        <v>244</v>
      </c>
      <c r="C107" s="349" t="s">
        <v>159</v>
      </c>
      <c r="D107" s="366">
        <f>SUM(D109:D111)</f>
        <v>500</v>
      </c>
      <c r="E107" s="286">
        <f>SUM(E109:E111)</f>
        <v>500</v>
      </c>
      <c r="F107" s="370" t="s">
        <v>165</v>
      </c>
      <c r="G107" s="276">
        <f>SUM(G109:G111)</f>
        <v>0</v>
      </c>
      <c r="H107" s="164">
        <f>SUM(H109:H111)</f>
        <v>200</v>
      </c>
      <c r="I107" s="164">
        <f>SUM(I109:I111)</f>
        <v>500</v>
      </c>
      <c r="J107" s="164">
        <f>SUM(J109:J111)</f>
        <v>500</v>
      </c>
      <c r="K107" s="303"/>
      <c r="L107" s="306"/>
      <c r="M107" s="303"/>
    </row>
    <row r="108" spans="1:13" ht="12.75">
      <c r="A108" s="105"/>
      <c r="B108" s="145" t="s">
        <v>584</v>
      </c>
      <c r="C108" s="349"/>
      <c r="D108" s="366"/>
      <c r="E108" s="286"/>
      <c r="F108" s="370" t="s">
        <v>165</v>
      </c>
      <c r="G108" s="276"/>
      <c r="H108" s="164"/>
      <c r="I108" s="164"/>
      <c r="J108" s="164"/>
      <c r="K108" s="303"/>
      <c r="L108" s="306"/>
      <c r="M108" s="303"/>
    </row>
    <row r="109" spans="1:13" ht="38.25" customHeight="1">
      <c r="A109" s="105">
        <v>4531</v>
      </c>
      <c r="B109" s="98" t="s">
        <v>628</v>
      </c>
      <c r="C109" s="350" t="s">
        <v>56</v>
      </c>
      <c r="D109" s="344">
        <f>SUM(E109:F109)</f>
        <v>0</v>
      </c>
      <c r="E109" s="286">
        <v>0</v>
      </c>
      <c r="F109" s="370" t="s">
        <v>165</v>
      </c>
      <c r="G109" s="276">
        <v>0</v>
      </c>
      <c r="H109" s="164">
        <v>0</v>
      </c>
      <c r="I109" s="164">
        <v>0</v>
      </c>
      <c r="J109" s="164">
        <v>0</v>
      </c>
      <c r="K109" s="303"/>
      <c r="L109" s="306"/>
      <c r="M109" s="303"/>
    </row>
    <row r="110" spans="1:13" ht="38.25" customHeight="1">
      <c r="A110" s="105">
        <v>4532</v>
      </c>
      <c r="B110" s="98" t="s">
        <v>629</v>
      </c>
      <c r="C110" s="350" t="s">
        <v>57</v>
      </c>
      <c r="D110" s="344">
        <f>SUM(E110:F110)</f>
        <v>0</v>
      </c>
      <c r="E110" s="286">
        <v>0</v>
      </c>
      <c r="F110" s="370" t="s">
        <v>165</v>
      </c>
      <c r="G110" s="276">
        <v>0</v>
      </c>
      <c r="H110" s="164">
        <v>0</v>
      </c>
      <c r="I110" s="164">
        <v>0</v>
      </c>
      <c r="J110" s="164">
        <v>0</v>
      </c>
      <c r="K110" s="303"/>
      <c r="L110" s="306"/>
      <c r="M110" s="303"/>
    </row>
    <row r="111" spans="1:13" ht="24">
      <c r="A111" s="105">
        <v>4533</v>
      </c>
      <c r="B111" s="98" t="s">
        <v>394</v>
      </c>
      <c r="C111" s="350" t="s">
        <v>58</v>
      </c>
      <c r="D111" s="366">
        <f>E111</f>
        <v>500</v>
      </c>
      <c r="E111" s="286">
        <v>500</v>
      </c>
      <c r="F111" s="370" t="s">
        <v>165</v>
      </c>
      <c r="G111" s="276">
        <v>0</v>
      </c>
      <c r="H111" s="164">
        <v>200</v>
      </c>
      <c r="I111" s="164">
        <v>500</v>
      </c>
      <c r="J111" s="164">
        <v>500</v>
      </c>
      <c r="K111" s="386"/>
      <c r="L111" s="306"/>
      <c r="M111" s="303"/>
    </row>
    <row r="112" spans="1:13" ht="12.75">
      <c r="A112" s="105"/>
      <c r="B112" s="148" t="s">
        <v>586</v>
      </c>
      <c r="C112" s="350"/>
      <c r="D112" s="366"/>
      <c r="E112" s="286"/>
      <c r="F112" s="370" t="s">
        <v>165</v>
      </c>
      <c r="G112" s="276"/>
      <c r="H112" s="164"/>
      <c r="I112" s="164"/>
      <c r="J112" s="164"/>
      <c r="K112" s="303"/>
      <c r="L112" s="306"/>
      <c r="M112" s="303"/>
    </row>
    <row r="113" spans="1:13" ht="24">
      <c r="A113" s="105">
        <v>4534</v>
      </c>
      <c r="B113" s="148" t="s">
        <v>395</v>
      </c>
      <c r="C113" s="350"/>
      <c r="D113" s="366">
        <f>SUM(D115:D116)</f>
        <v>0</v>
      </c>
      <c r="E113" s="286">
        <f>SUM(E115:E116)</f>
        <v>0</v>
      </c>
      <c r="F113" s="370" t="s">
        <v>165</v>
      </c>
      <c r="G113" s="276">
        <f>SUM(G115:G116)</f>
        <v>0</v>
      </c>
      <c r="H113" s="164">
        <f>SUM(H115:H116)</f>
        <v>0</v>
      </c>
      <c r="I113" s="164">
        <f>SUM(I115:I116)</f>
        <v>0</v>
      </c>
      <c r="J113" s="164">
        <f>SUM(J115:J116)</f>
        <v>0</v>
      </c>
      <c r="K113" s="303"/>
      <c r="L113" s="306"/>
      <c r="M113" s="303"/>
    </row>
    <row r="114" spans="1:13" ht="12.75">
      <c r="A114" s="105"/>
      <c r="B114" s="148" t="s">
        <v>599</v>
      </c>
      <c r="C114" s="350"/>
      <c r="D114" s="366"/>
      <c r="E114" s="286"/>
      <c r="F114" s="370" t="s">
        <v>165</v>
      </c>
      <c r="G114" s="276"/>
      <c r="H114" s="164"/>
      <c r="I114" s="164"/>
      <c r="J114" s="164"/>
      <c r="K114" s="303"/>
      <c r="L114" s="306"/>
      <c r="M114" s="303"/>
    </row>
    <row r="115" spans="1:13" ht="21.75" customHeight="1">
      <c r="A115" s="149">
        <v>4535</v>
      </c>
      <c r="B115" s="150" t="s">
        <v>598</v>
      </c>
      <c r="C115" s="350"/>
      <c r="D115" s="344">
        <f>SUM(E115:F115)</f>
        <v>0</v>
      </c>
      <c r="E115" s="286"/>
      <c r="F115" s="370" t="s">
        <v>165</v>
      </c>
      <c r="G115" s="276"/>
      <c r="H115" s="164"/>
      <c r="I115" s="164"/>
      <c r="J115" s="164"/>
      <c r="K115" s="303"/>
      <c r="L115" s="306"/>
      <c r="M115" s="303"/>
    </row>
    <row r="116" spans="1:13" ht="12.75">
      <c r="A116" s="105">
        <v>4536</v>
      </c>
      <c r="B116" s="148" t="s">
        <v>600</v>
      </c>
      <c r="C116" s="350"/>
      <c r="D116" s="344">
        <f>SUM(E116:F116)</f>
        <v>0</v>
      </c>
      <c r="E116" s="286"/>
      <c r="F116" s="370" t="s">
        <v>165</v>
      </c>
      <c r="G116" s="276"/>
      <c r="H116" s="164"/>
      <c r="I116" s="164"/>
      <c r="J116" s="164"/>
      <c r="K116" s="303"/>
      <c r="L116" s="306"/>
      <c r="M116" s="303"/>
    </row>
    <row r="117" spans="1:13" ht="12.75">
      <c r="A117" s="105">
        <v>4537</v>
      </c>
      <c r="B117" s="148" t="s">
        <v>601</v>
      </c>
      <c r="C117" s="350"/>
      <c r="D117" s="344">
        <f>SUM(E117:F117)</f>
        <v>0</v>
      </c>
      <c r="E117" s="286"/>
      <c r="F117" s="370" t="s">
        <v>165</v>
      </c>
      <c r="G117" s="276"/>
      <c r="H117" s="164"/>
      <c r="I117" s="164"/>
      <c r="J117" s="164"/>
      <c r="K117" s="303"/>
      <c r="L117" s="306"/>
      <c r="M117" s="303"/>
    </row>
    <row r="118" spans="1:13" ht="12.75">
      <c r="A118" s="105">
        <v>4538</v>
      </c>
      <c r="B118" s="148" t="s">
        <v>603</v>
      </c>
      <c r="C118" s="350"/>
      <c r="D118" s="344">
        <f>SUM(E118:F118)</f>
        <v>0</v>
      </c>
      <c r="E118" s="286"/>
      <c r="F118" s="370" t="s">
        <v>165</v>
      </c>
      <c r="G118" s="276"/>
      <c r="H118" s="164"/>
      <c r="I118" s="164"/>
      <c r="J118" s="164"/>
      <c r="K118" s="303"/>
      <c r="L118" s="306"/>
      <c r="M118" s="303"/>
    </row>
    <row r="119" spans="1:13" ht="24">
      <c r="A119" s="105">
        <v>4540</v>
      </c>
      <c r="B119" s="100" t="s">
        <v>245</v>
      </c>
      <c r="C119" s="349" t="s">
        <v>159</v>
      </c>
      <c r="D119" s="366">
        <f>SUM(D121:D123)</f>
        <v>0</v>
      </c>
      <c r="E119" s="366">
        <f>SUM(E121:E123)</f>
        <v>0</v>
      </c>
      <c r="F119" s="370" t="s">
        <v>165</v>
      </c>
      <c r="G119" s="358"/>
      <c r="H119" s="314"/>
      <c r="I119" s="314"/>
      <c r="J119" s="314"/>
      <c r="K119" s="303"/>
      <c r="L119" s="306"/>
      <c r="M119" s="303"/>
    </row>
    <row r="120" spans="1:13" ht="12.75">
      <c r="A120" s="105"/>
      <c r="B120" s="145" t="s">
        <v>584</v>
      </c>
      <c r="C120" s="349"/>
      <c r="D120" s="366"/>
      <c r="E120" s="164"/>
      <c r="F120" s="370"/>
      <c r="G120" s="276"/>
      <c r="H120" s="164"/>
      <c r="I120" s="164"/>
      <c r="J120" s="164"/>
      <c r="K120" s="303"/>
      <c r="L120" s="306"/>
      <c r="M120" s="303"/>
    </row>
    <row r="121" spans="1:13" ht="38.25" customHeight="1">
      <c r="A121" s="105">
        <v>4541</v>
      </c>
      <c r="B121" s="98" t="s">
        <v>59</v>
      </c>
      <c r="C121" s="350" t="s">
        <v>61</v>
      </c>
      <c r="D121" s="344">
        <f>SUM(E121:F121)</f>
        <v>0</v>
      </c>
      <c r="E121" s="314">
        <v>0</v>
      </c>
      <c r="F121" s="370" t="s">
        <v>165</v>
      </c>
      <c r="G121" s="430">
        <v>0</v>
      </c>
      <c r="H121" s="431">
        <v>0</v>
      </c>
      <c r="I121" s="431">
        <v>0</v>
      </c>
      <c r="J121" s="431">
        <v>0</v>
      </c>
      <c r="K121" s="303"/>
      <c r="L121" s="306"/>
      <c r="M121" s="303"/>
    </row>
    <row r="122" spans="1:13" ht="38.25" customHeight="1">
      <c r="A122" s="105">
        <v>4542</v>
      </c>
      <c r="B122" s="98" t="s">
        <v>60</v>
      </c>
      <c r="C122" s="350" t="s">
        <v>62</v>
      </c>
      <c r="D122" s="344">
        <f>SUM(E122:F122)</f>
        <v>0</v>
      </c>
      <c r="E122" s="314">
        <v>0</v>
      </c>
      <c r="F122" s="370" t="s">
        <v>165</v>
      </c>
      <c r="G122" s="430">
        <v>0</v>
      </c>
      <c r="H122" s="431">
        <v>0</v>
      </c>
      <c r="I122" s="431">
        <v>0</v>
      </c>
      <c r="J122" s="431">
        <v>0</v>
      </c>
      <c r="K122" s="303"/>
      <c r="L122" s="306"/>
      <c r="M122" s="303"/>
    </row>
    <row r="123" spans="1:13" ht="24">
      <c r="A123" s="105">
        <v>4543</v>
      </c>
      <c r="B123" s="98" t="s">
        <v>396</v>
      </c>
      <c r="C123" s="350" t="s">
        <v>63</v>
      </c>
      <c r="D123" s="366">
        <f>SUM(D125,D129,D130)</f>
        <v>0</v>
      </c>
      <c r="E123" s="366">
        <f>SUM(E125,E129,E130)</f>
        <v>0</v>
      </c>
      <c r="F123" s="370" t="s">
        <v>165</v>
      </c>
      <c r="G123" s="430">
        <v>0</v>
      </c>
      <c r="H123" s="431">
        <v>0</v>
      </c>
      <c r="I123" s="431">
        <v>0</v>
      </c>
      <c r="J123" s="431">
        <v>0</v>
      </c>
      <c r="K123" s="303"/>
      <c r="L123" s="306"/>
      <c r="M123" s="303"/>
    </row>
    <row r="124" spans="1:13" ht="12.75">
      <c r="A124" s="105"/>
      <c r="B124" s="148" t="s">
        <v>586</v>
      </c>
      <c r="C124" s="350"/>
      <c r="D124" s="366"/>
      <c r="E124" s="164"/>
      <c r="F124" s="370"/>
      <c r="G124" s="276"/>
      <c r="H124" s="164"/>
      <c r="I124" s="164"/>
      <c r="J124" s="164"/>
      <c r="K124" s="303"/>
      <c r="L124" s="306"/>
      <c r="M124" s="303"/>
    </row>
    <row r="125" spans="1:13" ht="24">
      <c r="A125" s="105">
        <v>4544</v>
      </c>
      <c r="B125" s="148" t="s">
        <v>397</v>
      </c>
      <c r="C125" s="350"/>
      <c r="D125" s="366">
        <f>SUM(D127:D128)</f>
        <v>0</v>
      </c>
      <c r="E125" s="314"/>
      <c r="F125" s="370" t="s">
        <v>165</v>
      </c>
      <c r="G125" s="358"/>
      <c r="H125" s="314"/>
      <c r="I125" s="314"/>
      <c r="J125" s="314"/>
      <c r="K125" s="303"/>
      <c r="L125" s="306"/>
      <c r="M125" s="303"/>
    </row>
    <row r="126" spans="1:13" ht="12.75">
      <c r="A126" s="105"/>
      <c r="B126" s="148" t="s">
        <v>599</v>
      </c>
      <c r="C126" s="350"/>
      <c r="D126" s="366"/>
      <c r="E126" s="314"/>
      <c r="F126" s="370" t="s">
        <v>165</v>
      </c>
      <c r="G126" s="358"/>
      <c r="H126" s="314"/>
      <c r="I126" s="314"/>
      <c r="J126" s="314"/>
      <c r="K126" s="303"/>
      <c r="L126" s="306"/>
      <c r="M126" s="303"/>
    </row>
    <row r="127" spans="1:13" ht="24" customHeight="1">
      <c r="A127" s="149">
        <v>4545</v>
      </c>
      <c r="B127" s="150" t="s">
        <v>598</v>
      </c>
      <c r="C127" s="350"/>
      <c r="D127" s="344">
        <f>SUM(E127:F127)</f>
        <v>0</v>
      </c>
      <c r="E127" s="314"/>
      <c r="F127" s="370" t="s">
        <v>165</v>
      </c>
      <c r="G127" s="358"/>
      <c r="H127" s="314"/>
      <c r="I127" s="314"/>
      <c r="J127" s="314"/>
      <c r="K127" s="303"/>
      <c r="L127" s="306"/>
      <c r="M127" s="303"/>
    </row>
    <row r="128" spans="1:13" ht="12.75">
      <c r="A128" s="105">
        <v>4546</v>
      </c>
      <c r="B128" s="148" t="s">
        <v>602</v>
      </c>
      <c r="C128" s="350"/>
      <c r="D128" s="344">
        <f>SUM(E128:F128)</f>
        <v>0</v>
      </c>
      <c r="E128" s="314"/>
      <c r="F128" s="370" t="s">
        <v>165</v>
      </c>
      <c r="G128" s="358"/>
      <c r="H128" s="314"/>
      <c r="I128" s="314"/>
      <c r="J128" s="314"/>
      <c r="K128" s="303"/>
      <c r="L128" s="306"/>
      <c r="M128" s="303"/>
    </row>
    <row r="129" spans="1:13" ht="12.75">
      <c r="A129" s="105">
        <v>4547</v>
      </c>
      <c r="B129" s="148" t="s">
        <v>601</v>
      </c>
      <c r="C129" s="350"/>
      <c r="D129" s="344">
        <f>SUM(E129:F129)</f>
        <v>0</v>
      </c>
      <c r="E129" s="314"/>
      <c r="F129" s="370" t="s">
        <v>165</v>
      </c>
      <c r="G129" s="358"/>
      <c r="H129" s="314"/>
      <c r="I129" s="314"/>
      <c r="J129" s="314"/>
      <c r="K129" s="303"/>
      <c r="L129" s="306"/>
      <c r="M129" s="303"/>
    </row>
    <row r="130" spans="1:13" ht="12.75">
      <c r="A130" s="105">
        <v>4548</v>
      </c>
      <c r="B130" s="148" t="s">
        <v>603</v>
      </c>
      <c r="C130" s="350"/>
      <c r="D130" s="344">
        <f>SUM(E130:F130)</f>
        <v>0</v>
      </c>
      <c r="E130" s="314"/>
      <c r="F130" s="370" t="s">
        <v>165</v>
      </c>
      <c r="G130" s="358"/>
      <c r="H130" s="314"/>
      <c r="I130" s="314"/>
      <c r="J130" s="314"/>
      <c r="K130" s="303"/>
      <c r="L130" s="306"/>
      <c r="M130" s="303"/>
    </row>
    <row r="131" spans="1:13" ht="32.25" customHeight="1">
      <c r="A131" s="105">
        <v>4600</v>
      </c>
      <c r="B131" s="100" t="s">
        <v>246</v>
      </c>
      <c r="C131" s="349" t="s">
        <v>159</v>
      </c>
      <c r="D131" s="366">
        <f>SUM(D133,D137,D143)</f>
        <v>5000</v>
      </c>
      <c r="E131" s="286">
        <f>SUM(E133,E137,E143)</f>
        <v>5000</v>
      </c>
      <c r="F131" s="370" t="s">
        <v>165</v>
      </c>
      <c r="G131" s="276">
        <f>SUM(G133,G137,G143)</f>
        <v>550</v>
      </c>
      <c r="H131" s="164">
        <f>SUM(H133,H137,H143)</f>
        <v>2500</v>
      </c>
      <c r="I131" s="164">
        <f>SUM(I133,I137,I143)</f>
        <v>3050</v>
      </c>
      <c r="J131" s="164">
        <f>SUM(J133,J137,J143)</f>
        <v>5000</v>
      </c>
      <c r="K131" s="303"/>
      <c r="L131" s="306"/>
      <c r="M131" s="303"/>
    </row>
    <row r="132" spans="1:13" ht="12.75">
      <c r="A132" s="105"/>
      <c r="B132" s="145" t="s">
        <v>586</v>
      </c>
      <c r="C132" s="347"/>
      <c r="D132" s="366"/>
      <c r="E132" s="286"/>
      <c r="F132" s="369"/>
      <c r="G132" s="276"/>
      <c r="H132" s="164"/>
      <c r="I132" s="164"/>
      <c r="J132" s="164"/>
      <c r="K132" s="303"/>
      <c r="L132" s="306"/>
      <c r="M132" s="303"/>
    </row>
    <row r="133" spans="1:13" s="71" customFormat="1" ht="12.75">
      <c r="A133" s="105">
        <v>4610</v>
      </c>
      <c r="B133" s="151" t="s">
        <v>643</v>
      </c>
      <c r="C133" s="347"/>
      <c r="D133" s="366">
        <f>SUM(D135:D136)</f>
        <v>0</v>
      </c>
      <c r="E133" s="286">
        <f>SUM(E135:E136)</f>
        <v>0</v>
      </c>
      <c r="F133" s="371" t="s">
        <v>166</v>
      </c>
      <c r="G133" s="276">
        <f>SUM(G135:G136)</f>
        <v>0</v>
      </c>
      <c r="H133" s="164">
        <f>SUM(H135:H136)</f>
        <v>0</v>
      </c>
      <c r="I133" s="164">
        <f>SUM(I135:I136)</f>
        <v>0</v>
      </c>
      <c r="J133" s="164">
        <f>SUM(J135:J136)</f>
        <v>0</v>
      </c>
      <c r="K133" s="303"/>
      <c r="L133" s="306"/>
      <c r="M133" s="303"/>
    </row>
    <row r="134" spans="1:13" ht="12.75">
      <c r="A134" s="105"/>
      <c r="B134" s="145" t="s">
        <v>586</v>
      </c>
      <c r="C134" s="347"/>
      <c r="D134" s="366"/>
      <c r="E134" s="286"/>
      <c r="F134" s="370"/>
      <c r="G134" s="276"/>
      <c r="H134" s="164"/>
      <c r="I134" s="164"/>
      <c r="J134" s="164"/>
      <c r="K134" s="303"/>
      <c r="L134" s="306"/>
      <c r="M134" s="303"/>
    </row>
    <row r="135" spans="1:13" ht="25.5">
      <c r="A135" s="105">
        <v>4610</v>
      </c>
      <c r="B135" s="68" t="s">
        <v>422</v>
      </c>
      <c r="C135" s="347" t="s">
        <v>421</v>
      </c>
      <c r="D135" s="344">
        <f>SUM(E135:F135)</f>
        <v>0</v>
      </c>
      <c r="E135" s="286">
        <v>0</v>
      </c>
      <c r="F135" s="370" t="s">
        <v>165</v>
      </c>
      <c r="G135" s="276">
        <v>0</v>
      </c>
      <c r="H135" s="164">
        <v>0</v>
      </c>
      <c r="I135" s="164">
        <v>0</v>
      </c>
      <c r="J135" s="164">
        <v>0</v>
      </c>
      <c r="K135" s="303"/>
      <c r="L135" s="306"/>
      <c r="M135" s="303"/>
    </row>
    <row r="136" spans="1:13" ht="25.5">
      <c r="A136" s="105">
        <v>4620</v>
      </c>
      <c r="B136" s="68" t="s">
        <v>645</v>
      </c>
      <c r="C136" s="347" t="s">
        <v>644</v>
      </c>
      <c r="D136" s="344">
        <f>SUM(E136:F136)</f>
        <v>0</v>
      </c>
      <c r="E136" s="286">
        <v>0</v>
      </c>
      <c r="F136" s="370" t="s">
        <v>165</v>
      </c>
      <c r="G136" s="276">
        <v>0</v>
      </c>
      <c r="H136" s="164">
        <v>0</v>
      </c>
      <c r="I136" s="164">
        <v>0</v>
      </c>
      <c r="J136" s="164">
        <v>0</v>
      </c>
      <c r="K136" s="303"/>
      <c r="L136" s="306"/>
      <c r="M136" s="303"/>
    </row>
    <row r="137" spans="1:13" ht="34.5">
      <c r="A137" s="105">
        <v>4630</v>
      </c>
      <c r="B137" s="97" t="s">
        <v>247</v>
      </c>
      <c r="C137" s="349" t="s">
        <v>159</v>
      </c>
      <c r="D137" s="366">
        <f>SUM(D139:D142)</f>
        <v>5000</v>
      </c>
      <c r="E137" s="286">
        <f>SUM(E139:E142)</f>
        <v>5000</v>
      </c>
      <c r="F137" s="370" t="s">
        <v>165</v>
      </c>
      <c r="G137" s="276">
        <f>SUM(G139:G142)</f>
        <v>550</v>
      </c>
      <c r="H137" s="164">
        <f>SUM(H139:H142)</f>
        <v>2500</v>
      </c>
      <c r="I137" s="164">
        <f>SUM(I139:I142)</f>
        <v>3050</v>
      </c>
      <c r="J137" s="164">
        <f>SUM(J139:J142)</f>
        <v>5000</v>
      </c>
      <c r="K137" s="303"/>
      <c r="L137" s="306"/>
      <c r="M137" s="303"/>
    </row>
    <row r="138" spans="1:13" ht="12.75">
      <c r="A138" s="105"/>
      <c r="B138" s="145" t="s">
        <v>584</v>
      </c>
      <c r="C138" s="349"/>
      <c r="D138" s="366"/>
      <c r="E138" s="286"/>
      <c r="F138" s="370"/>
      <c r="G138" s="276"/>
      <c r="H138" s="164"/>
      <c r="I138" s="164"/>
      <c r="J138" s="164"/>
      <c r="K138" s="303"/>
      <c r="L138" s="306"/>
      <c r="M138" s="303"/>
    </row>
    <row r="139" spans="1:13" ht="12.75">
      <c r="A139" s="105">
        <v>4631</v>
      </c>
      <c r="B139" s="96" t="s">
        <v>67</v>
      </c>
      <c r="C139" s="350" t="s">
        <v>64</v>
      </c>
      <c r="D139" s="344">
        <f>SUM(E139:F139)</f>
        <v>0</v>
      </c>
      <c r="E139" s="286">
        <v>0</v>
      </c>
      <c r="F139" s="370" t="s">
        <v>165</v>
      </c>
      <c r="G139" s="276">
        <v>0</v>
      </c>
      <c r="H139" s="164">
        <v>0</v>
      </c>
      <c r="I139" s="164">
        <v>0</v>
      </c>
      <c r="J139" s="164">
        <v>0</v>
      </c>
      <c r="K139" s="303"/>
      <c r="L139" s="306"/>
      <c r="M139" s="303"/>
    </row>
    <row r="140" spans="1:13" ht="25.5" customHeight="1">
      <c r="A140" s="105">
        <v>4632</v>
      </c>
      <c r="B140" s="96" t="s">
        <v>68</v>
      </c>
      <c r="C140" s="350" t="s">
        <v>65</v>
      </c>
      <c r="D140" s="344">
        <f>SUM(E140:F140)</f>
        <v>500</v>
      </c>
      <c r="E140" s="286">
        <v>500</v>
      </c>
      <c r="F140" s="370" t="s">
        <v>165</v>
      </c>
      <c r="G140" s="276">
        <v>150</v>
      </c>
      <c r="H140" s="164">
        <v>300</v>
      </c>
      <c r="I140" s="164">
        <v>450</v>
      </c>
      <c r="J140" s="164">
        <v>500</v>
      </c>
      <c r="K140" s="303"/>
      <c r="L140" s="306"/>
      <c r="M140" s="303"/>
    </row>
    <row r="141" spans="1:13" ht="17.25" customHeight="1">
      <c r="A141" s="105">
        <v>4633</v>
      </c>
      <c r="B141" s="96" t="s">
        <v>69</v>
      </c>
      <c r="C141" s="350" t="s">
        <v>66</v>
      </c>
      <c r="D141" s="344">
        <f>SUM(E141:F141)</f>
        <v>0</v>
      </c>
      <c r="E141" s="286">
        <v>0</v>
      </c>
      <c r="F141" s="370" t="s">
        <v>165</v>
      </c>
      <c r="G141" s="276">
        <v>0</v>
      </c>
      <c r="H141" s="164">
        <v>0</v>
      </c>
      <c r="I141" s="164">
        <v>0</v>
      </c>
      <c r="J141" s="164">
        <v>0</v>
      </c>
      <c r="K141" s="303"/>
      <c r="L141" s="306"/>
      <c r="M141" s="303"/>
    </row>
    <row r="142" spans="1:13" ht="14.25" customHeight="1">
      <c r="A142" s="105">
        <v>4634</v>
      </c>
      <c r="B142" s="96" t="s">
        <v>70</v>
      </c>
      <c r="C142" s="350" t="s">
        <v>556</v>
      </c>
      <c r="D142" s="344">
        <f>SUM(E142:F142)</f>
        <v>4500</v>
      </c>
      <c r="E142" s="286">
        <v>4500</v>
      </c>
      <c r="F142" s="370" t="s">
        <v>165</v>
      </c>
      <c r="G142" s="259">
        <v>400</v>
      </c>
      <c r="H142" s="327">
        <v>2200</v>
      </c>
      <c r="I142" s="259">
        <v>2600</v>
      </c>
      <c r="J142" s="259">
        <v>4500</v>
      </c>
      <c r="K142" s="386"/>
      <c r="L142" s="306"/>
      <c r="M142" s="303"/>
    </row>
    <row r="143" spans="1:13" ht="12.75">
      <c r="A143" s="105">
        <v>4640</v>
      </c>
      <c r="B143" s="97" t="s">
        <v>248</v>
      </c>
      <c r="C143" s="349" t="s">
        <v>159</v>
      </c>
      <c r="D143" s="366">
        <f>SUM(D145)</f>
        <v>0</v>
      </c>
      <c r="E143" s="286">
        <f>SUM(E145)</f>
        <v>0</v>
      </c>
      <c r="F143" s="370" t="s">
        <v>165</v>
      </c>
      <c r="G143" s="276">
        <f>SUM(G145)</f>
        <v>0</v>
      </c>
      <c r="H143" s="164">
        <f>SUM(H145)</f>
        <v>0</v>
      </c>
      <c r="I143" s="164">
        <f>SUM(I145)</f>
        <v>0</v>
      </c>
      <c r="J143" s="164">
        <f>SUM(J145)</f>
        <v>0</v>
      </c>
      <c r="K143" s="303"/>
      <c r="L143" s="306"/>
      <c r="M143" s="303"/>
    </row>
    <row r="144" spans="1:13" ht="12.75">
      <c r="A144" s="105"/>
      <c r="B144" s="145" t="s">
        <v>584</v>
      </c>
      <c r="C144" s="349"/>
      <c r="D144" s="366"/>
      <c r="E144" s="286"/>
      <c r="F144" s="370"/>
      <c r="G144" s="276"/>
      <c r="H144" s="164"/>
      <c r="I144" s="164"/>
      <c r="J144" s="164"/>
      <c r="K144" s="303"/>
      <c r="L144" s="306"/>
      <c r="M144" s="303"/>
    </row>
    <row r="145" spans="1:13" ht="12.75">
      <c r="A145" s="105">
        <v>4641</v>
      </c>
      <c r="B145" s="96" t="s">
        <v>71</v>
      </c>
      <c r="C145" s="350" t="s">
        <v>72</v>
      </c>
      <c r="D145" s="344">
        <f>SUM(E145:F145)</f>
        <v>0</v>
      </c>
      <c r="E145" s="286">
        <v>0</v>
      </c>
      <c r="F145" s="370" t="s">
        <v>166</v>
      </c>
      <c r="G145" s="276">
        <v>0</v>
      </c>
      <c r="H145" s="164">
        <v>0</v>
      </c>
      <c r="I145" s="164">
        <v>0</v>
      </c>
      <c r="J145" s="164">
        <v>0</v>
      </c>
      <c r="K145" s="303"/>
      <c r="L145" s="306"/>
      <c r="M145" s="303"/>
    </row>
    <row r="146" spans="1:13" ht="38.25" customHeight="1">
      <c r="A146" s="105">
        <v>4700</v>
      </c>
      <c r="B146" s="97" t="s">
        <v>398</v>
      </c>
      <c r="C146" s="349" t="s">
        <v>159</v>
      </c>
      <c r="D146" s="366">
        <f aca="true" t="shared" si="5" ref="D146:J146">SUM(D148,D152,D158,D161,D165,D168,D171)</f>
        <v>46884.9</v>
      </c>
      <c r="E146" s="286">
        <f t="shared" si="5"/>
        <v>46884.9</v>
      </c>
      <c r="F146" s="369">
        <f t="shared" si="5"/>
        <v>0</v>
      </c>
      <c r="G146" s="276">
        <f t="shared" si="5"/>
        <v>1795.8</v>
      </c>
      <c r="H146" s="164">
        <f t="shared" si="5"/>
        <v>12823.5</v>
      </c>
      <c r="I146" s="164">
        <f t="shared" si="5"/>
        <v>29523.5</v>
      </c>
      <c r="J146" s="164">
        <f t="shared" si="5"/>
        <v>46884.9</v>
      </c>
      <c r="K146" s="303"/>
      <c r="L146" s="306"/>
      <c r="M146" s="303"/>
    </row>
    <row r="147" spans="1:13" ht="12.75">
      <c r="A147" s="105"/>
      <c r="B147" s="145" t="s">
        <v>586</v>
      </c>
      <c r="C147" s="347"/>
      <c r="D147" s="366"/>
      <c r="E147" s="286"/>
      <c r="F147" s="369"/>
      <c r="G147" s="276"/>
      <c r="H147" s="164"/>
      <c r="I147" s="164"/>
      <c r="J147" s="164"/>
      <c r="K147" s="303"/>
      <c r="L147" s="306"/>
      <c r="M147" s="303"/>
    </row>
    <row r="148" spans="1:13" ht="40.5" customHeight="1">
      <c r="A148" s="105">
        <v>4710</v>
      </c>
      <c r="B148" s="97" t="s">
        <v>399</v>
      </c>
      <c r="C148" s="349" t="s">
        <v>159</v>
      </c>
      <c r="D148" s="366">
        <f>SUM(D150:D151)</f>
        <v>2325</v>
      </c>
      <c r="E148" s="286">
        <f>SUM(E150:E151)</f>
        <v>2325</v>
      </c>
      <c r="F148" s="370" t="s">
        <v>165</v>
      </c>
      <c r="G148" s="276">
        <f>SUM(G150:G151)</f>
        <v>620</v>
      </c>
      <c r="H148" s="164">
        <f>SUM(H150:H151)</f>
        <v>1325</v>
      </c>
      <c r="I148" s="164">
        <f>SUM(I150:I151)</f>
        <v>1825</v>
      </c>
      <c r="J148" s="164">
        <f>SUM(J150:J151)</f>
        <v>2325</v>
      </c>
      <c r="K148" s="303"/>
      <c r="L148" s="306"/>
      <c r="M148" s="303"/>
    </row>
    <row r="149" spans="1:13" ht="12.75">
      <c r="A149" s="105"/>
      <c r="B149" s="145" t="s">
        <v>584</v>
      </c>
      <c r="C149" s="349"/>
      <c r="D149" s="366"/>
      <c r="E149" s="286"/>
      <c r="F149" s="370"/>
      <c r="G149" s="276"/>
      <c r="H149" s="164"/>
      <c r="I149" s="164"/>
      <c r="J149" s="164"/>
      <c r="K149" s="303"/>
      <c r="L149" s="306"/>
      <c r="M149" s="303"/>
    </row>
    <row r="150" spans="1:13" ht="51" customHeight="1">
      <c r="A150" s="105">
        <v>4711</v>
      </c>
      <c r="B150" s="96" t="s">
        <v>423</v>
      </c>
      <c r="C150" s="350" t="s">
        <v>73</v>
      </c>
      <c r="D150" s="344">
        <f>SUM(E150:F150)</f>
        <v>0</v>
      </c>
      <c r="E150" s="286">
        <v>0</v>
      </c>
      <c r="F150" s="370" t="s">
        <v>165</v>
      </c>
      <c r="G150" s="276">
        <v>0</v>
      </c>
      <c r="H150" s="164">
        <v>0</v>
      </c>
      <c r="I150" s="164">
        <v>0</v>
      </c>
      <c r="J150" s="164">
        <v>0</v>
      </c>
      <c r="K150" s="303"/>
      <c r="L150" s="306"/>
      <c r="M150" s="303"/>
    </row>
    <row r="151" spans="1:13" ht="29.25" customHeight="1">
      <c r="A151" s="105">
        <v>4712</v>
      </c>
      <c r="B151" s="96" t="s">
        <v>82</v>
      </c>
      <c r="C151" s="350" t="s">
        <v>74</v>
      </c>
      <c r="D151" s="344">
        <f>SUM(E151:F151)</f>
        <v>2325</v>
      </c>
      <c r="E151" s="286">
        <v>2325</v>
      </c>
      <c r="F151" s="370" t="s">
        <v>165</v>
      </c>
      <c r="G151" s="276">
        <v>620</v>
      </c>
      <c r="H151" s="164">
        <v>1325</v>
      </c>
      <c r="I151" s="164">
        <v>1825</v>
      </c>
      <c r="J151" s="164">
        <v>2325</v>
      </c>
      <c r="K151" s="386"/>
      <c r="L151" s="306"/>
      <c r="M151" s="303"/>
    </row>
    <row r="152" spans="1:13" ht="50.25" customHeight="1">
      <c r="A152" s="105">
        <v>4720</v>
      </c>
      <c r="B152" s="97" t="s">
        <v>249</v>
      </c>
      <c r="C152" s="349" t="s">
        <v>159</v>
      </c>
      <c r="D152" s="366">
        <f>SUM(D154:D157)</f>
        <v>200</v>
      </c>
      <c r="E152" s="286">
        <f>SUM(E154:E157)</f>
        <v>200</v>
      </c>
      <c r="F152" s="370" t="s">
        <v>165</v>
      </c>
      <c r="G152" s="276">
        <f>SUM(G154:G157)</f>
        <v>50</v>
      </c>
      <c r="H152" s="164">
        <f>SUM(H154:H157)</f>
        <v>100</v>
      </c>
      <c r="I152" s="164">
        <f>SUM(I154:I157)</f>
        <v>150</v>
      </c>
      <c r="J152" s="164">
        <f>SUM(J154:J157)</f>
        <v>200</v>
      </c>
      <c r="K152" s="303"/>
      <c r="L152" s="306"/>
      <c r="M152" s="303"/>
    </row>
    <row r="153" spans="1:13" ht="12.75">
      <c r="A153" s="105"/>
      <c r="B153" s="145" t="s">
        <v>584</v>
      </c>
      <c r="C153" s="349"/>
      <c r="D153" s="366"/>
      <c r="E153" s="286"/>
      <c r="F153" s="370"/>
      <c r="G153" s="276"/>
      <c r="H153" s="164"/>
      <c r="I153" s="164"/>
      <c r="J153" s="164"/>
      <c r="K153" s="303"/>
      <c r="L153" s="306"/>
      <c r="M153" s="303"/>
    </row>
    <row r="154" spans="1:13" ht="15.75" customHeight="1">
      <c r="A154" s="105">
        <v>4721</v>
      </c>
      <c r="B154" s="96" t="s">
        <v>667</v>
      </c>
      <c r="C154" s="350" t="s">
        <v>83</v>
      </c>
      <c r="D154" s="344">
        <f>SUM(E154:F154)</f>
        <v>0</v>
      </c>
      <c r="E154" s="286">
        <v>0</v>
      </c>
      <c r="F154" s="370" t="s">
        <v>165</v>
      </c>
      <c r="G154" s="276">
        <v>0</v>
      </c>
      <c r="H154" s="164">
        <v>0</v>
      </c>
      <c r="I154" s="164">
        <v>0</v>
      </c>
      <c r="J154" s="164">
        <v>0</v>
      </c>
      <c r="K154" s="303"/>
      <c r="L154" s="306"/>
      <c r="M154" s="303"/>
    </row>
    <row r="155" spans="1:13" ht="12.75">
      <c r="A155" s="105">
        <v>4722</v>
      </c>
      <c r="B155" s="96" t="s">
        <v>668</v>
      </c>
      <c r="C155" s="352">
        <v>4822</v>
      </c>
      <c r="D155" s="344">
        <f>SUM(E155:F155)</f>
        <v>0</v>
      </c>
      <c r="E155" s="286">
        <v>0</v>
      </c>
      <c r="F155" s="370" t="s">
        <v>165</v>
      </c>
      <c r="G155" s="276">
        <v>0</v>
      </c>
      <c r="H155" s="164">
        <v>0</v>
      </c>
      <c r="I155" s="164">
        <v>0</v>
      </c>
      <c r="J155" s="164">
        <v>0</v>
      </c>
      <c r="K155" s="303"/>
      <c r="L155" s="306"/>
      <c r="M155" s="303"/>
    </row>
    <row r="156" spans="1:13" ht="12.75">
      <c r="A156" s="105">
        <v>4723</v>
      </c>
      <c r="B156" s="96" t="s">
        <v>86</v>
      </c>
      <c r="C156" s="350" t="s">
        <v>84</v>
      </c>
      <c r="D156" s="344">
        <f>SUM(E156:F156)</f>
        <v>200</v>
      </c>
      <c r="E156" s="286">
        <v>200</v>
      </c>
      <c r="F156" s="370" t="s">
        <v>165</v>
      </c>
      <c r="G156" s="259">
        <v>50</v>
      </c>
      <c r="H156" s="327">
        <v>100</v>
      </c>
      <c r="I156" s="259">
        <v>150</v>
      </c>
      <c r="J156" s="259">
        <v>200</v>
      </c>
      <c r="K156" s="386"/>
      <c r="L156" s="306"/>
      <c r="M156" s="303"/>
    </row>
    <row r="157" spans="1:13" ht="24">
      <c r="A157" s="105">
        <v>4724</v>
      </c>
      <c r="B157" s="96" t="s">
        <v>88</v>
      </c>
      <c r="C157" s="350" t="s">
        <v>85</v>
      </c>
      <c r="D157" s="344">
        <f>SUM(E157:F157)</f>
        <v>0</v>
      </c>
      <c r="E157" s="286">
        <v>0</v>
      </c>
      <c r="F157" s="370" t="s">
        <v>165</v>
      </c>
      <c r="G157" s="276">
        <v>0</v>
      </c>
      <c r="H157" s="164">
        <v>0</v>
      </c>
      <c r="I157" s="164">
        <v>0</v>
      </c>
      <c r="J157" s="164">
        <v>0</v>
      </c>
      <c r="K157" s="303"/>
      <c r="L157" s="306"/>
      <c r="M157" s="303"/>
    </row>
    <row r="158" spans="1:13" ht="24">
      <c r="A158" s="105">
        <v>4730</v>
      </c>
      <c r="B158" s="97" t="s">
        <v>250</v>
      </c>
      <c r="C158" s="349" t="s">
        <v>159</v>
      </c>
      <c r="D158" s="366">
        <f>SUM(D160)</f>
        <v>0</v>
      </c>
      <c r="E158" s="286">
        <f>SUM(E160)</f>
        <v>0</v>
      </c>
      <c r="F158" s="370" t="s">
        <v>165</v>
      </c>
      <c r="G158" s="276">
        <f>SUM(G160)</f>
        <v>0</v>
      </c>
      <c r="H158" s="164">
        <f>SUM(H160)</f>
        <v>0</v>
      </c>
      <c r="I158" s="164">
        <f>SUM(I160)</f>
        <v>0</v>
      </c>
      <c r="J158" s="164">
        <f>SUM(J160)</f>
        <v>0</v>
      </c>
      <c r="K158" s="303"/>
      <c r="L158" s="306"/>
      <c r="M158" s="303"/>
    </row>
    <row r="159" spans="1:13" ht="12.75">
      <c r="A159" s="105"/>
      <c r="B159" s="145" t="s">
        <v>584</v>
      </c>
      <c r="C159" s="349"/>
      <c r="D159" s="366"/>
      <c r="E159" s="286"/>
      <c r="F159" s="370"/>
      <c r="G159" s="276"/>
      <c r="H159" s="164"/>
      <c r="I159" s="164"/>
      <c r="J159" s="164"/>
      <c r="K159" s="303"/>
      <c r="L159" s="306"/>
      <c r="M159" s="303"/>
    </row>
    <row r="160" spans="1:13" ht="24">
      <c r="A160" s="105">
        <v>4731</v>
      </c>
      <c r="B160" s="101" t="s">
        <v>251</v>
      </c>
      <c r="C160" s="350" t="s">
        <v>89</v>
      </c>
      <c r="D160" s="344">
        <f>SUM(E160:F160)</f>
        <v>0</v>
      </c>
      <c r="E160" s="286">
        <v>0</v>
      </c>
      <c r="F160" s="370" t="s">
        <v>165</v>
      </c>
      <c r="G160" s="276">
        <v>0</v>
      </c>
      <c r="H160" s="164">
        <v>0</v>
      </c>
      <c r="I160" s="164">
        <v>0</v>
      </c>
      <c r="J160" s="164">
        <v>0</v>
      </c>
      <c r="K160" s="303"/>
      <c r="L160" s="306"/>
      <c r="M160" s="303"/>
    </row>
    <row r="161" spans="1:13" ht="36">
      <c r="A161" s="105">
        <v>4740</v>
      </c>
      <c r="B161" s="102" t="s">
        <v>252</v>
      </c>
      <c r="C161" s="349" t="s">
        <v>159</v>
      </c>
      <c r="D161" s="366">
        <f>SUM(D163:D164)</f>
        <v>0</v>
      </c>
      <c r="E161" s="286">
        <f>SUM(E163:E164)</f>
        <v>0</v>
      </c>
      <c r="F161" s="370" t="s">
        <v>165</v>
      </c>
      <c r="G161" s="276">
        <f>SUM(G163:G164)</f>
        <v>0</v>
      </c>
      <c r="H161" s="164">
        <f>SUM(H163:H164)</f>
        <v>0</v>
      </c>
      <c r="I161" s="164">
        <f>SUM(I163:I164)</f>
        <v>0</v>
      </c>
      <c r="J161" s="164">
        <f>SUM(J163:J164)</f>
        <v>0</v>
      </c>
      <c r="K161" s="303"/>
      <c r="L161" s="306"/>
      <c r="M161" s="303"/>
    </row>
    <row r="162" spans="1:13" ht="12.75">
      <c r="A162" s="105"/>
      <c r="B162" s="145" t="s">
        <v>584</v>
      </c>
      <c r="C162" s="349"/>
      <c r="D162" s="366"/>
      <c r="E162" s="286"/>
      <c r="F162" s="370"/>
      <c r="G162" s="276"/>
      <c r="H162" s="164"/>
      <c r="I162" s="164"/>
      <c r="J162" s="164"/>
      <c r="K162" s="303"/>
      <c r="L162" s="306"/>
      <c r="M162" s="303"/>
    </row>
    <row r="163" spans="1:13" ht="27.75" customHeight="1">
      <c r="A163" s="105">
        <v>4741</v>
      </c>
      <c r="B163" s="96" t="s">
        <v>669</v>
      </c>
      <c r="C163" s="350" t="s">
        <v>90</v>
      </c>
      <c r="D163" s="344">
        <f>SUM(E163:F163)</f>
        <v>0</v>
      </c>
      <c r="E163" s="286">
        <v>0</v>
      </c>
      <c r="F163" s="370" t="s">
        <v>165</v>
      </c>
      <c r="G163" s="276">
        <v>0</v>
      </c>
      <c r="H163" s="164">
        <v>0</v>
      </c>
      <c r="I163" s="164">
        <v>0</v>
      </c>
      <c r="J163" s="164">
        <v>0</v>
      </c>
      <c r="K163" s="303"/>
      <c r="L163" s="306"/>
      <c r="M163" s="303"/>
    </row>
    <row r="164" spans="1:13" ht="27" customHeight="1">
      <c r="A164" s="105">
        <v>4742</v>
      </c>
      <c r="B164" s="96" t="s">
        <v>92</v>
      </c>
      <c r="C164" s="350" t="s">
        <v>91</v>
      </c>
      <c r="D164" s="344">
        <f>SUM(E164:F164)</f>
        <v>0</v>
      </c>
      <c r="E164" s="286">
        <v>0</v>
      </c>
      <c r="F164" s="370" t="s">
        <v>165</v>
      </c>
      <c r="G164" s="276">
        <v>0</v>
      </c>
      <c r="H164" s="164">
        <v>0</v>
      </c>
      <c r="I164" s="164">
        <v>0</v>
      </c>
      <c r="J164" s="164">
        <v>0</v>
      </c>
      <c r="K164" s="303"/>
      <c r="L164" s="306"/>
      <c r="M164" s="303"/>
    </row>
    <row r="165" spans="1:13" ht="39.75" customHeight="1">
      <c r="A165" s="105">
        <v>4750</v>
      </c>
      <c r="B165" s="97" t="s">
        <v>253</v>
      </c>
      <c r="C165" s="349" t="s">
        <v>159</v>
      </c>
      <c r="D165" s="366">
        <f>SUM(D167)</f>
        <v>0</v>
      </c>
      <c r="E165" s="286">
        <f>SUM(E167)</f>
        <v>0</v>
      </c>
      <c r="F165" s="370" t="s">
        <v>165</v>
      </c>
      <c r="G165" s="276">
        <f>SUM(G167)</f>
        <v>0</v>
      </c>
      <c r="H165" s="164">
        <f>SUM(H167)</f>
        <v>0</v>
      </c>
      <c r="I165" s="164">
        <f>SUM(I167)</f>
        <v>0</v>
      </c>
      <c r="J165" s="164">
        <f>SUM(J167)</f>
        <v>0</v>
      </c>
      <c r="K165" s="303"/>
      <c r="L165" s="306"/>
      <c r="M165" s="303"/>
    </row>
    <row r="166" spans="1:13" ht="12.75">
      <c r="A166" s="105"/>
      <c r="B166" s="145" t="s">
        <v>584</v>
      </c>
      <c r="C166" s="349"/>
      <c r="D166" s="366"/>
      <c r="E166" s="286"/>
      <c r="F166" s="370"/>
      <c r="G166" s="276"/>
      <c r="H166" s="164"/>
      <c r="I166" s="164"/>
      <c r="J166" s="164"/>
      <c r="K166" s="303"/>
      <c r="L166" s="306"/>
      <c r="M166" s="303"/>
    </row>
    <row r="167" spans="1:13" ht="39.75" customHeight="1">
      <c r="A167" s="105">
        <v>4751</v>
      </c>
      <c r="B167" s="96" t="s">
        <v>93</v>
      </c>
      <c r="C167" s="350" t="s">
        <v>94</v>
      </c>
      <c r="D167" s="344">
        <f>SUM(E167:F167)</f>
        <v>0</v>
      </c>
      <c r="E167" s="286">
        <v>0</v>
      </c>
      <c r="F167" s="370" t="s">
        <v>165</v>
      </c>
      <c r="G167" s="276">
        <v>0</v>
      </c>
      <c r="H167" s="164">
        <v>0</v>
      </c>
      <c r="I167" s="164">
        <v>0</v>
      </c>
      <c r="J167" s="164">
        <v>0</v>
      </c>
      <c r="K167" s="303"/>
      <c r="L167" s="306"/>
      <c r="M167" s="303"/>
    </row>
    <row r="168" spans="1:13" ht="17.25" customHeight="1">
      <c r="A168" s="105">
        <v>4760</v>
      </c>
      <c r="B168" s="102" t="s">
        <v>254</v>
      </c>
      <c r="C168" s="349" t="s">
        <v>159</v>
      </c>
      <c r="D168" s="366">
        <f>SUM(D170)</f>
        <v>0</v>
      </c>
      <c r="E168" s="286">
        <f>SUM(E170)</f>
        <v>0</v>
      </c>
      <c r="F168" s="370" t="s">
        <v>165</v>
      </c>
      <c r="G168" s="276">
        <f>SUM(G170)</f>
        <v>0</v>
      </c>
      <c r="H168" s="164">
        <f>SUM(H170)</f>
        <v>0</v>
      </c>
      <c r="I168" s="164">
        <f>SUM(I170)</f>
        <v>0</v>
      </c>
      <c r="J168" s="164">
        <f>SUM(J170)</f>
        <v>0</v>
      </c>
      <c r="K168" s="303"/>
      <c r="L168" s="306"/>
      <c r="M168" s="303"/>
    </row>
    <row r="169" spans="1:13" ht="12.75">
      <c r="A169" s="105"/>
      <c r="B169" s="145" t="s">
        <v>584</v>
      </c>
      <c r="C169" s="349"/>
      <c r="D169" s="366"/>
      <c r="E169" s="286"/>
      <c r="F169" s="370"/>
      <c r="G169" s="276"/>
      <c r="H169" s="164"/>
      <c r="I169" s="164"/>
      <c r="J169" s="164"/>
      <c r="K169" s="303"/>
      <c r="L169" s="306"/>
      <c r="M169" s="303"/>
    </row>
    <row r="170" spans="1:13" ht="17.25" customHeight="1">
      <c r="A170" s="105">
        <v>4761</v>
      </c>
      <c r="B170" s="96" t="s">
        <v>96</v>
      </c>
      <c r="C170" s="350" t="s">
        <v>95</v>
      </c>
      <c r="D170" s="344">
        <f>SUM(E170:F170)</f>
        <v>0</v>
      </c>
      <c r="E170" s="286">
        <v>0</v>
      </c>
      <c r="F170" s="370" t="s">
        <v>165</v>
      </c>
      <c r="G170" s="276">
        <v>0</v>
      </c>
      <c r="H170" s="164">
        <v>0</v>
      </c>
      <c r="I170" s="164">
        <v>0</v>
      </c>
      <c r="J170" s="164">
        <v>0</v>
      </c>
      <c r="K170" s="303"/>
      <c r="L170" s="306"/>
      <c r="M170" s="303"/>
    </row>
    <row r="171" spans="1:13" ht="12.75">
      <c r="A171" s="105">
        <v>4770</v>
      </c>
      <c r="B171" s="97" t="s">
        <v>255</v>
      </c>
      <c r="C171" s="349" t="s">
        <v>159</v>
      </c>
      <c r="D171" s="366">
        <f aca="true" t="shared" si="6" ref="D171:J171">SUM(D173)</f>
        <v>44359.9</v>
      </c>
      <c r="E171" s="286">
        <f t="shared" si="6"/>
        <v>44359.9</v>
      </c>
      <c r="F171" s="369">
        <f t="shared" si="6"/>
        <v>0</v>
      </c>
      <c r="G171" s="276">
        <f t="shared" si="6"/>
        <v>1125.8</v>
      </c>
      <c r="H171" s="164">
        <f t="shared" si="6"/>
        <v>11398.5</v>
      </c>
      <c r="I171" s="164">
        <f t="shared" si="6"/>
        <v>27548.5</v>
      </c>
      <c r="J171" s="164">
        <f t="shared" si="6"/>
        <v>44359.9</v>
      </c>
      <c r="K171" s="303"/>
      <c r="L171" s="306"/>
      <c r="M171" s="303"/>
    </row>
    <row r="172" spans="1:13" ht="12.75">
      <c r="A172" s="105"/>
      <c r="B172" s="145" t="s">
        <v>584</v>
      </c>
      <c r="C172" s="349"/>
      <c r="D172" s="366"/>
      <c r="E172" s="286"/>
      <c r="F172" s="370"/>
      <c r="G172" s="276"/>
      <c r="H172" s="164"/>
      <c r="I172" s="164"/>
      <c r="J172" s="164"/>
      <c r="K172" s="303"/>
      <c r="L172" s="306"/>
      <c r="M172" s="303"/>
    </row>
    <row r="173" spans="1:13" ht="12.75">
      <c r="A173" s="105">
        <v>4771</v>
      </c>
      <c r="B173" s="96" t="s">
        <v>101</v>
      </c>
      <c r="C173" s="350" t="s">
        <v>97</v>
      </c>
      <c r="D173" s="344">
        <f>E173</f>
        <v>44359.9</v>
      </c>
      <c r="E173" s="259">
        <v>44359.9</v>
      </c>
      <c r="F173" s="370">
        <v>0</v>
      </c>
      <c r="G173" s="259">
        <v>1125.8</v>
      </c>
      <c r="H173" s="327">
        <v>11398.5</v>
      </c>
      <c r="I173" s="259">
        <v>27548.5</v>
      </c>
      <c r="J173" s="259">
        <v>44359.9</v>
      </c>
      <c r="K173" s="303"/>
      <c r="L173" s="306"/>
      <c r="M173" s="303"/>
    </row>
    <row r="174" spans="1:13" ht="36">
      <c r="A174" s="105">
        <v>4772</v>
      </c>
      <c r="B174" s="101" t="s">
        <v>647</v>
      </c>
      <c r="C174" s="349" t="s">
        <v>159</v>
      </c>
      <c r="D174" s="344">
        <f>SUM(E174:F174)</f>
        <v>0</v>
      </c>
      <c r="E174" s="286"/>
      <c r="F174" s="370" t="s">
        <v>166</v>
      </c>
      <c r="G174" s="286"/>
      <c r="H174" s="286"/>
      <c r="I174" s="286"/>
      <c r="J174" s="286"/>
      <c r="K174" s="303"/>
      <c r="L174" s="303"/>
      <c r="M174" s="303"/>
    </row>
    <row r="175" spans="1:13" s="69" customFormat="1" ht="56.25" customHeight="1">
      <c r="A175" s="105">
        <v>5000</v>
      </c>
      <c r="B175" s="103" t="s">
        <v>256</v>
      </c>
      <c r="C175" s="349" t="s">
        <v>159</v>
      </c>
      <c r="D175" s="366">
        <f>SUM(D177,D195,D201,D204)</f>
        <v>31951.030065</v>
      </c>
      <c r="E175" s="381" t="s">
        <v>165</v>
      </c>
      <c r="F175" s="369">
        <f>SUM(F177,F195,F201,F204)</f>
        <v>31951.030065</v>
      </c>
      <c r="G175" s="276">
        <f>SUM(G177,G195,G201,G204)</f>
        <v>30951.030065</v>
      </c>
      <c r="H175" s="164">
        <f>SUM(H177,H195,H201,H204)</f>
        <v>30951.030065</v>
      </c>
      <c r="I175" s="164">
        <f>SUM(I177,I195,I201,I204)</f>
        <v>31951.030065</v>
      </c>
      <c r="J175" s="164">
        <f>SUM(J177,J195,J201,J204)</f>
        <v>31951.030065</v>
      </c>
      <c r="K175" s="303"/>
      <c r="L175" s="303"/>
      <c r="M175" s="303"/>
    </row>
    <row r="176" spans="1:13" ht="12.75">
      <c r="A176" s="105"/>
      <c r="B176" s="145" t="s">
        <v>586</v>
      </c>
      <c r="C176" s="347"/>
      <c r="D176" s="366"/>
      <c r="E176" s="286"/>
      <c r="F176" s="369"/>
      <c r="G176" s="276"/>
      <c r="H176" s="164"/>
      <c r="I176" s="164"/>
      <c r="J176" s="164"/>
      <c r="K176" s="303"/>
      <c r="L176" s="303"/>
      <c r="M176" s="303"/>
    </row>
    <row r="177" spans="1:13" ht="22.5">
      <c r="A177" s="105">
        <v>5100</v>
      </c>
      <c r="B177" s="96" t="s">
        <v>257</v>
      </c>
      <c r="C177" s="349" t="s">
        <v>159</v>
      </c>
      <c r="D177" s="366">
        <f>SUM(D179,D184,D189)</f>
        <v>31951.030065</v>
      </c>
      <c r="E177" s="381" t="s">
        <v>165</v>
      </c>
      <c r="F177" s="369">
        <f>SUM(F179,F184,F189)</f>
        <v>31951.030065</v>
      </c>
      <c r="G177" s="276">
        <f>SUM(G179,G184,G189)</f>
        <v>30951.030065</v>
      </c>
      <c r="H177" s="164">
        <f>SUM(H179,H184,H189)</f>
        <v>30951.030065</v>
      </c>
      <c r="I177" s="164">
        <f>SUM(I179,I184,I189)</f>
        <v>31951.030065</v>
      </c>
      <c r="J177" s="164">
        <f>SUM(J179,J184,J189)</f>
        <v>31951.030065</v>
      </c>
      <c r="K177" s="303"/>
      <c r="L177" s="303"/>
      <c r="M177" s="303"/>
    </row>
    <row r="178" spans="1:13" ht="12.75">
      <c r="A178" s="105"/>
      <c r="B178" s="145" t="s">
        <v>586</v>
      </c>
      <c r="C178" s="347"/>
      <c r="D178" s="366"/>
      <c r="E178" s="286"/>
      <c r="F178" s="369"/>
      <c r="G178" s="276"/>
      <c r="H178" s="164"/>
      <c r="I178" s="164"/>
      <c r="J178" s="164"/>
      <c r="K178" s="303"/>
      <c r="L178" s="303"/>
      <c r="M178" s="303"/>
    </row>
    <row r="179" spans="1:13" ht="22.5">
      <c r="A179" s="105">
        <v>5110</v>
      </c>
      <c r="B179" s="97" t="s">
        <v>258</v>
      </c>
      <c r="C179" s="349" t="s">
        <v>159</v>
      </c>
      <c r="D179" s="366">
        <f>SUM(D181:D183)</f>
        <v>28880</v>
      </c>
      <c r="E179" s="286" t="s">
        <v>166</v>
      </c>
      <c r="F179" s="369">
        <f>SUM(F181:F183)</f>
        <v>28880</v>
      </c>
      <c r="G179" s="276">
        <f>SUM(G181:G183)</f>
        <v>28880</v>
      </c>
      <c r="H179" s="164">
        <f>SUM(H181:H183)</f>
        <v>28880</v>
      </c>
      <c r="I179" s="164">
        <f>SUM(I181:I183)</f>
        <v>28880</v>
      </c>
      <c r="J179" s="164">
        <f>SUM(J181:J183)</f>
        <v>28880</v>
      </c>
      <c r="K179" s="303"/>
      <c r="L179" s="303"/>
      <c r="M179" s="303"/>
    </row>
    <row r="180" spans="1:13" ht="12.75">
      <c r="A180" s="105"/>
      <c r="B180" s="145" t="s">
        <v>584</v>
      </c>
      <c r="C180" s="349"/>
      <c r="D180" s="366"/>
      <c r="E180" s="286"/>
      <c r="F180" s="370"/>
      <c r="G180" s="360"/>
      <c r="H180" s="152"/>
      <c r="I180" s="152"/>
      <c r="J180" s="152"/>
      <c r="K180" s="303"/>
      <c r="L180" s="303"/>
      <c r="M180" s="303"/>
    </row>
    <row r="181" spans="1:13" ht="12.75">
      <c r="A181" s="105">
        <v>5111</v>
      </c>
      <c r="B181" s="96" t="s">
        <v>636</v>
      </c>
      <c r="C181" s="353" t="s">
        <v>98</v>
      </c>
      <c r="D181" s="344">
        <f>SUM(E181:F181)</f>
        <v>0</v>
      </c>
      <c r="E181" s="381" t="s">
        <v>165</v>
      </c>
      <c r="F181" s="369"/>
      <c r="G181" s="276"/>
      <c r="H181" s="164"/>
      <c r="I181" s="164"/>
      <c r="J181" s="164"/>
      <c r="K181" s="303"/>
      <c r="L181" s="303"/>
      <c r="M181" s="303"/>
    </row>
    <row r="182" spans="1:13" ht="20.25" customHeight="1">
      <c r="A182" s="105">
        <v>5112</v>
      </c>
      <c r="B182" s="96" t="s">
        <v>637</v>
      </c>
      <c r="C182" s="353" t="s">
        <v>99</v>
      </c>
      <c r="D182" s="344">
        <f>SUM(E182:F182)</f>
        <v>14880</v>
      </c>
      <c r="E182" s="381" t="s">
        <v>165</v>
      </c>
      <c r="F182" s="369">
        <v>14880</v>
      </c>
      <c r="G182" s="276">
        <v>14880</v>
      </c>
      <c r="H182" s="276">
        <v>14880</v>
      </c>
      <c r="I182" s="276">
        <v>14880</v>
      </c>
      <c r="J182" s="276">
        <v>14880</v>
      </c>
      <c r="K182" s="303"/>
      <c r="L182" s="303"/>
      <c r="M182" s="303"/>
    </row>
    <row r="183" spans="1:13" ht="26.25" customHeight="1">
      <c r="A183" s="105">
        <v>5113</v>
      </c>
      <c r="B183" s="96" t="s">
        <v>638</v>
      </c>
      <c r="C183" s="353" t="s">
        <v>100</v>
      </c>
      <c r="D183" s="344">
        <f>SUM(E183:F183)</f>
        <v>14000</v>
      </c>
      <c r="E183" s="381" t="s">
        <v>165</v>
      </c>
      <c r="F183" s="369">
        <v>14000</v>
      </c>
      <c r="G183" s="276">
        <v>14000</v>
      </c>
      <c r="H183" s="276">
        <v>14000</v>
      </c>
      <c r="I183" s="276">
        <v>14000</v>
      </c>
      <c r="J183" s="276">
        <v>14000</v>
      </c>
      <c r="K183" s="303"/>
      <c r="L183" s="303"/>
      <c r="M183" s="303"/>
    </row>
    <row r="184" spans="1:13" ht="28.5" customHeight="1">
      <c r="A184" s="105">
        <v>5120</v>
      </c>
      <c r="B184" s="97" t="s">
        <v>259</v>
      </c>
      <c r="C184" s="349" t="s">
        <v>159</v>
      </c>
      <c r="D184" s="366">
        <f>SUM(D186:D188)</f>
        <v>2000</v>
      </c>
      <c r="E184" s="286" t="s">
        <v>166</v>
      </c>
      <c r="F184" s="369">
        <f>SUM(F186:F188)</f>
        <v>2000</v>
      </c>
      <c r="G184" s="276">
        <f>SUM(G186:G188)</f>
        <v>1000</v>
      </c>
      <c r="H184" s="164">
        <f>SUM(H186:H188)</f>
        <v>1000</v>
      </c>
      <c r="I184" s="164">
        <f>SUM(I186:I188)</f>
        <v>2000</v>
      </c>
      <c r="J184" s="164">
        <f>SUM(J186:J188)</f>
        <v>2000</v>
      </c>
      <c r="K184" s="303"/>
      <c r="L184" s="303"/>
      <c r="M184" s="303"/>
    </row>
    <row r="185" spans="1:13" ht="12.75">
      <c r="A185" s="105"/>
      <c r="B185" s="104" t="s">
        <v>584</v>
      </c>
      <c r="C185" s="349"/>
      <c r="D185" s="366"/>
      <c r="E185" s="286"/>
      <c r="F185" s="370"/>
      <c r="G185" s="360"/>
      <c r="H185" s="152"/>
      <c r="I185" s="152"/>
      <c r="J185" s="152"/>
      <c r="K185" s="303"/>
      <c r="L185" s="303"/>
      <c r="M185" s="303"/>
    </row>
    <row r="186" spans="1:13" ht="12.75">
      <c r="A186" s="105">
        <v>5121</v>
      </c>
      <c r="B186" s="96" t="s">
        <v>633</v>
      </c>
      <c r="C186" s="353" t="s">
        <v>102</v>
      </c>
      <c r="D186" s="344">
        <f>SUM(E186:F186)</f>
        <v>0</v>
      </c>
      <c r="E186" s="381" t="s">
        <v>165</v>
      </c>
      <c r="F186" s="369">
        <v>0</v>
      </c>
      <c r="G186" s="276">
        <v>0</v>
      </c>
      <c r="H186" s="164">
        <v>0</v>
      </c>
      <c r="I186" s="164">
        <v>0</v>
      </c>
      <c r="J186" s="164">
        <v>0</v>
      </c>
      <c r="K186" s="303"/>
      <c r="L186" s="303"/>
      <c r="M186" s="303"/>
    </row>
    <row r="187" spans="1:13" ht="12.75">
      <c r="A187" s="105">
        <v>5122</v>
      </c>
      <c r="B187" s="96" t="s">
        <v>634</v>
      </c>
      <c r="C187" s="353" t="s">
        <v>103</v>
      </c>
      <c r="D187" s="344">
        <f>SUM(E187:F187)</f>
        <v>2000</v>
      </c>
      <c r="E187" s="381" t="s">
        <v>165</v>
      </c>
      <c r="F187" s="369">
        <v>2000</v>
      </c>
      <c r="G187" s="276">
        <v>1000</v>
      </c>
      <c r="H187" s="383">
        <v>1000</v>
      </c>
      <c r="I187" s="383">
        <v>2000</v>
      </c>
      <c r="J187" s="383">
        <v>2000</v>
      </c>
      <c r="K187" s="303"/>
      <c r="L187" s="303"/>
      <c r="M187" s="303"/>
    </row>
    <row r="188" spans="1:13" ht="17.25" customHeight="1">
      <c r="A188" s="105">
        <v>5123</v>
      </c>
      <c r="B188" s="96" t="s">
        <v>635</v>
      </c>
      <c r="C188" s="353" t="s">
        <v>104</v>
      </c>
      <c r="D188" s="344">
        <f>SUM(E188:F188)</f>
        <v>0</v>
      </c>
      <c r="E188" s="381" t="s">
        <v>165</v>
      </c>
      <c r="F188" s="369">
        <v>0</v>
      </c>
      <c r="G188" s="276">
        <v>0</v>
      </c>
      <c r="H188" s="164">
        <v>0</v>
      </c>
      <c r="I188" s="164">
        <v>0</v>
      </c>
      <c r="J188" s="164">
        <v>0</v>
      </c>
      <c r="K188" s="303"/>
      <c r="L188" s="303"/>
      <c r="M188" s="303"/>
    </row>
    <row r="189" spans="1:13" ht="36.75" customHeight="1">
      <c r="A189" s="105">
        <v>5130</v>
      </c>
      <c r="B189" s="97" t="s">
        <v>260</v>
      </c>
      <c r="C189" s="349" t="s">
        <v>159</v>
      </c>
      <c r="D189" s="366">
        <f>SUM(D191:D194)</f>
        <v>1071.030065</v>
      </c>
      <c r="E189" s="286" t="s">
        <v>166</v>
      </c>
      <c r="F189" s="369">
        <f>SUM(F191:F194)</f>
        <v>1071.030065</v>
      </c>
      <c r="G189" s="276">
        <f>SUM(G191:G194)</f>
        <v>1071.030065</v>
      </c>
      <c r="H189" s="164">
        <f>SUM(H191:H194)</f>
        <v>1071.030065</v>
      </c>
      <c r="I189" s="164">
        <f>SUM(I191:I194)</f>
        <v>1071.030065</v>
      </c>
      <c r="J189" s="164">
        <f>SUM(J191:J194)</f>
        <v>1071.030065</v>
      </c>
      <c r="K189" s="303"/>
      <c r="L189" s="303"/>
      <c r="M189" s="303"/>
    </row>
    <row r="190" spans="1:13" ht="12.75">
      <c r="A190" s="105"/>
      <c r="B190" s="145" t="s">
        <v>584</v>
      </c>
      <c r="C190" s="349"/>
      <c r="D190" s="366"/>
      <c r="E190" s="286"/>
      <c r="F190" s="370"/>
      <c r="G190" s="360"/>
      <c r="H190" s="152"/>
      <c r="I190" s="152"/>
      <c r="J190" s="152"/>
      <c r="K190" s="303"/>
      <c r="L190" s="303"/>
      <c r="M190" s="303"/>
    </row>
    <row r="191" spans="1:13" ht="17.25" customHeight="1">
      <c r="A191" s="105">
        <v>5131</v>
      </c>
      <c r="B191" s="96" t="s">
        <v>107</v>
      </c>
      <c r="C191" s="353" t="s">
        <v>105</v>
      </c>
      <c r="D191" s="344">
        <f>SUM(E191:F191)</f>
        <v>0</v>
      </c>
      <c r="E191" s="381" t="s">
        <v>165</v>
      </c>
      <c r="F191" s="369">
        <v>0</v>
      </c>
      <c r="G191" s="276">
        <v>0</v>
      </c>
      <c r="H191" s="164">
        <v>0</v>
      </c>
      <c r="I191" s="164">
        <v>0</v>
      </c>
      <c r="J191" s="164">
        <v>0</v>
      </c>
      <c r="K191" s="303"/>
      <c r="L191" s="303"/>
      <c r="M191" s="303"/>
    </row>
    <row r="192" spans="1:13" ht="17.25" customHeight="1">
      <c r="A192" s="105">
        <v>5132</v>
      </c>
      <c r="B192" s="96" t="s">
        <v>630</v>
      </c>
      <c r="C192" s="353" t="s">
        <v>106</v>
      </c>
      <c r="D192" s="344">
        <f>SUM(E192:F192)</f>
        <v>0</v>
      </c>
      <c r="E192" s="381" t="s">
        <v>165</v>
      </c>
      <c r="F192" s="369">
        <v>0</v>
      </c>
      <c r="G192" s="276">
        <v>0</v>
      </c>
      <c r="H192" s="164">
        <v>0</v>
      </c>
      <c r="I192" s="164">
        <v>0</v>
      </c>
      <c r="J192" s="164">
        <v>0</v>
      </c>
      <c r="K192" s="303"/>
      <c r="L192" s="303"/>
      <c r="M192" s="303"/>
    </row>
    <row r="193" spans="1:13" ht="17.25" customHeight="1">
      <c r="A193" s="105">
        <v>5133</v>
      </c>
      <c r="B193" s="96" t="s">
        <v>631</v>
      </c>
      <c r="C193" s="353" t="s">
        <v>113</v>
      </c>
      <c r="D193" s="344">
        <f>SUM(E193:F193)</f>
        <v>0</v>
      </c>
      <c r="E193" s="381" t="s">
        <v>166</v>
      </c>
      <c r="F193" s="369">
        <v>0</v>
      </c>
      <c r="G193" s="276">
        <v>0</v>
      </c>
      <c r="H193" s="164">
        <v>0</v>
      </c>
      <c r="I193" s="164">
        <v>0</v>
      </c>
      <c r="J193" s="164">
        <v>0</v>
      </c>
      <c r="K193" s="303"/>
      <c r="L193" s="303"/>
      <c r="M193" s="303"/>
    </row>
    <row r="194" spans="1:13" ht="17.25" customHeight="1">
      <c r="A194" s="105">
        <v>5134</v>
      </c>
      <c r="B194" s="96" t="s">
        <v>632</v>
      </c>
      <c r="C194" s="353" t="s">
        <v>114</v>
      </c>
      <c r="D194" s="344">
        <f>SUM(E194:F194)</f>
        <v>1071.030065</v>
      </c>
      <c r="E194" s="381" t="s">
        <v>166</v>
      </c>
      <c r="F194" s="369">
        <v>1071.030065</v>
      </c>
      <c r="G194" s="369">
        <v>1071.030065</v>
      </c>
      <c r="H194" s="369">
        <v>1071.030065</v>
      </c>
      <c r="I194" s="369">
        <v>1071.030065</v>
      </c>
      <c r="J194" s="369">
        <v>1071.030065</v>
      </c>
      <c r="K194" s="303"/>
      <c r="L194" s="303"/>
      <c r="M194" s="303"/>
    </row>
    <row r="195" spans="1:13" ht="19.5" customHeight="1">
      <c r="A195" s="105">
        <v>5200</v>
      </c>
      <c r="B195" s="97" t="s">
        <v>261</v>
      </c>
      <c r="C195" s="349" t="s">
        <v>159</v>
      </c>
      <c r="D195" s="366">
        <f>SUM(D197:D200)</f>
        <v>0</v>
      </c>
      <c r="E195" s="381" t="s">
        <v>165</v>
      </c>
      <c r="F195" s="369">
        <f>SUM(F197:F200)</f>
        <v>0</v>
      </c>
      <c r="G195" s="276">
        <f>SUM(G197:G200)</f>
        <v>0</v>
      </c>
      <c r="H195" s="164">
        <f>SUM(H197:H200)</f>
        <v>0</v>
      </c>
      <c r="I195" s="164">
        <f>SUM(I197:I200)</f>
        <v>0</v>
      </c>
      <c r="J195" s="164">
        <f>SUM(J197:J200)</f>
        <v>0</v>
      </c>
      <c r="K195" s="303"/>
      <c r="L195" s="303"/>
      <c r="M195" s="303"/>
    </row>
    <row r="196" spans="1:13" ht="12.75">
      <c r="A196" s="105"/>
      <c r="B196" s="145" t="s">
        <v>586</v>
      </c>
      <c r="C196" s="347"/>
      <c r="D196" s="366"/>
      <c r="E196" s="286"/>
      <c r="F196" s="369"/>
      <c r="G196" s="276"/>
      <c r="H196" s="164"/>
      <c r="I196" s="164"/>
      <c r="J196" s="164"/>
      <c r="K196" s="303"/>
      <c r="L196" s="303"/>
      <c r="M196" s="303"/>
    </row>
    <row r="197" spans="1:13" ht="27" customHeight="1">
      <c r="A197" s="105">
        <v>5211</v>
      </c>
      <c r="B197" s="96" t="s">
        <v>648</v>
      </c>
      <c r="C197" s="353" t="s">
        <v>108</v>
      </c>
      <c r="D197" s="344">
        <f>SUM(E197:F197)</f>
        <v>0</v>
      </c>
      <c r="E197" s="381" t="s">
        <v>165</v>
      </c>
      <c r="F197" s="369"/>
      <c r="G197" s="276"/>
      <c r="H197" s="164"/>
      <c r="I197" s="164"/>
      <c r="J197" s="164"/>
      <c r="K197" s="303"/>
      <c r="L197" s="303"/>
      <c r="M197" s="303"/>
    </row>
    <row r="198" spans="1:13" ht="17.25" customHeight="1">
      <c r="A198" s="105">
        <v>5221</v>
      </c>
      <c r="B198" s="96" t="s">
        <v>649</v>
      </c>
      <c r="C198" s="353" t="s">
        <v>109</v>
      </c>
      <c r="D198" s="344">
        <f>SUM(E198:F198)</f>
        <v>0</v>
      </c>
      <c r="E198" s="381" t="s">
        <v>165</v>
      </c>
      <c r="F198" s="369">
        <v>0</v>
      </c>
      <c r="G198" s="276">
        <v>0</v>
      </c>
      <c r="H198" s="164">
        <v>0</v>
      </c>
      <c r="I198" s="164">
        <v>0</v>
      </c>
      <c r="J198" s="164">
        <v>0</v>
      </c>
      <c r="K198" s="303"/>
      <c r="L198" s="303"/>
      <c r="M198" s="303"/>
    </row>
    <row r="199" spans="1:13" ht="24.75" customHeight="1">
      <c r="A199" s="105">
        <v>5231</v>
      </c>
      <c r="B199" s="96" t="s">
        <v>650</v>
      </c>
      <c r="C199" s="353" t="s">
        <v>110</v>
      </c>
      <c r="D199" s="344">
        <f>SUM(E199:F199)</f>
        <v>0</v>
      </c>
      <c r="E199" s="381" t="s">
        <v>165</v>
      </c>
      <c r="F199" s="369"/>
      <c r="G199" s="276"/>
      <c r="H199" s="164"/>
      <c r="I199" s="164"/>
      <c r="J199" s="164"/>
      <c r="K199" s="303"/>
      <c r="L199" s="303"/>
      <c r="M199" s="303"/>
    </row>
    <row r="200" spans="1:13" ht="17.25" customHeight="1">
      <c r="A200" s="105">
        <v>5241</v>
      </c>
      <c r="B200" s="96" t="s">
        <v>112</v>
      </c>
      <c r="C200" s="353" t="s">
        <v>111</v>
      </c>
      <c r="D200" s="344">
        <f>SUM(E200:F200)</f>
        <v>0</v>
      </c>
      <c r="E200" s="381" t="s">
        <v>165</v>
      </c>
      <c r="F200" s="369"/>
      <c r="G200" s="276"/>
      <c r="H200" s="164"/>
      <c r="I200" s="164"/>
      <c r="J200" s="164"/>
      <c r="K200" s="303"/>
      <c r="L200" s="303"/>
      <c r="M200" s="303"/>
    </row>
    <row r="201" spans="1:13" ht="12.75">
      <c r="A201" s="105">
        <v>5300</v>
      </c>
      <c r="B201" s="97" t="s">
        <v>262</v>
      </c>
      <c r="C201" s="349" t="s">
        <v>159</v>
      </c>
      <c r="D201" s="366">
        <f>SUM(D203)</f>
        <v>0</v>
      </c>
      <c r="E201" s="381" t="s">
        <v>165</v>
      </c>
      <c r="F201" s="369">
        <f>SUM(F203)</f>
        <v>0</v>
      </c>
      <c r="G201" s="276">
        <f>SUM(G203)</f>
        <v>0</v>
      </c>
      <c r="H201" s="164">
        <f>SUM(H203)</f>
        <v>0</v>
      </c>
      <c r="I201" s="164">
        <f>SUM(I203)</f>
        <v>0</v>
      </c>
      <c r="J201" s="164">
        <f>SUM(J203)</f>
        <v>0</v>
      </c>
      <c r="K201" s="303"/>
      <c r="L201" s="303"/>
      <c r="M201" s="303"/>
    </row>
    <row r="202" spans="1:13" ht="12.75">
      <c r="A202" s="105"/>
      <c r="B202" s="145" t="s">
        <v>586</v>
      </c>
      <c r="C202" s="347"/>
      <c r="D202" s="366"/>
      <c r="E202" s="286"/>
      <c r="F202" s="369"/>
      <c r="G202" s="276"/>
      <c r="H202" s="164"/>
      <c r="I202" s="164"/>
      <c r="J202" s="164"/>
      <c r="K202" s="303"/>
      <c r="L202" s="303"/>
      <c r="M202" s="303"/>
    </row>
    <row r="203" spans="1:13" ht="13.5" customHeight="1">
      <c r="A203" s="105">
        <v>5311</v>
      </c>
      <c r="B203" s="96" t="s">
        <v>670</v>
      </c>
      <c r="C203" s="353" t="s">
        <v>115</v>
      </c>
      <c r="D203" s="344">
        <f>SUM(E203:F203)</f>
        <v>0</v>
      </c>
      <c r="E203" s="381" t="s">
        <v>165</v>
      </c>
      <c r="F203" s="369"/>
      <c r="G203" s="276"/>
      <c r="H203" s="164"/>
      <c r="I203" s="164"/>
      <c r="J203" s="164"/>
      <c r="K203" s="303"/>
      <c r="L203" s="303"/>
      <c r="M203" s="303"/>
    </row>
    <row r="204" spans="1:13" ht="22.5">
      <c r="A204" s="105">
        <v>5400</v>
      </c>
      <c r="B204" s="97" t="s">
        <v>400</v>
      </c>
      <c r="C204" s="349" t="s">
        <v>159</v>
      </c>
      <c r="D204" s="366">
        <f>SUM(D206:D209)</f>
        <v>0</v>
      </c>
      <c r="E204" s="381" t="s">
        <v>165</v>
      </c>
      <c r="F204" s="369">
        <f>SUM(F206:F209)</f>
        <v>0</v>
      </c>
      <c r="G204" s="276">
        <f>SUM(G206:G209)</f>
        <v>0</v>
      </c>
      <c r="H204" s="164">
        <f>SUM(H206:H209)</f>
        <v>0</v>
      </c>
      <c r="I204" s="164">
        <f>SUM(I206:I209)</f>
        <v>0</v>
      </c>
      <c r="J204" s="164">
        <f>SUM(J206:J209)</f>
        <v>0</v>
      </c>
      <c r="K204" s="303"/>
      <c r="L204" s="303"/>
      <c r="M204" s="303"/>
    </row>
    <row r="205" spans="1:13" ht="12.75">
      <c r="A205" s="105"/>
      <c r="B205" s="145" t="s">
        <v>586</v>
      </c>
      <c r="C205" s="347"/>
      <c r="D205" s="366"/>
      <c r="E205" s="286"/>
      <c r="F205" s="369"/>
      <c r="G205" s="276"/>
      <c r="H205" s="164"/>
      <c r="I205" s="164"/>
      <c r="J205" s="164"/>
      <c r="K205" s="303"/>
      <c r="L205" s="303"/>
      <c r="M205" s="303"/>
    </row>
    <row r="206" spans="1:13" ht="12.75">
      <c r="A206" s="105">
        <v>5411</v>
      </c>
      <c r="B206" s="96" t="s">
        <v>671</v>
      </c>
      <c r="C206" s="353" t="s">
        <v>116</v>
      </c>
      <c r="D206" s="344">
        <f>SUM(E206:F206)</f>
        <v>0</v>
      </c>
      <c r="E206" s="381" t="s">
        <v>165</v>
      </c>
      <c r="F206" s="369"/>
      <c r="G206" s="276"/>
      <c r="H206" s="164"/>
      <c r="I206" s="164"/>
      <c r="J206" s="164"/>
      <c r="K206" s="303"/>
      <c r="L206" s="303"/>
      <c r="M206" s="303"/>
    </row>
    <row r="207" spans="1:13" ht="12.75">
      <c r="A207" s="105">
        <v>5421</v>
      </c>
      <c r="B207" s="96" t="s">
        <v>672</v>
      </c>
      <c r="C207" s="353" t="s">
        <v>117</v>
      </c>
      <c r="D207" s="344">
        <f>SUM(E207:F207)</f>
        <v>0</v>
      </c>
      <c r="E207" s="381" t="s">
        <v>165</v>
      </c>
      <c r="F207" s="369"/>
      <c r="G207" s="276"/>
      <c r="H207" s="164"/>
      <c r="I207" s="164"/>
      <c r="J207" s="164"/>
      <c r="K207" s="303"/>
      <c r="L207" s="303"/>
      <c r="M207" s="303"/>
    </row>
    <row r="208" spans="1:13" ht="12.75">
      <c r="A208" s="105">
        <v>5431</v>
      </c>
      <c r="B208" s="96" t="s">
        <v>119</v>
      </c>
      <c r="C208" s="353" t="s">
        <v>118</v>
      </c>
      <c r="D208" s="344">
        <f>SUM(E208:F208)</f>
        <v>0</v>
      </c>
      <c r="E208" s="381" t="s">
        <v>165</v>
      </c>
      <c r="F208" s="369"/>
      <c r="G208" s="276"/>
      <c r="H208" s="164"/>
      <c r="I208" s="164"/>
      <c r="J208" s="164"/>
      <c r="K208" s="303"/>
      <c r="L208" s="303"/>
      <c r="M208" s="303"/>
    </row>
    <row r="209" spans="1:13" ht="12.75">
      <c r="A209" s="105">
        <v>5441</v>
      </c>
      <c r="B209" s="153" t="s">
        <v>50</v>
      </c>
      <c r="C209" s="353" t="s">
        <v>120</v>
      </c>
      <c r="D209" s="344">
        <f>SUM(E209:F209)</f>
        <v>0</v>
      </c>
      <c r="E209" s="381" t="s">
        <v>165</v>
      </c>
      <c r="F209" s="369"/>
      <c r="G209" s="276"/>
      <c r="H209" s="164"/>
      <c r="I209" s="164"/>
      <c r="J209" s="164"/>
      <c r="K209" s="303"/>
      <c r="L209" s="303"/>
      <c r="M209" s="303"/>
    </row>
    <row r="210" spans="1:13" s="26" customFormat="1" ht="59.25" customHeight="1">
      <c r="A210" s="154" t="s">
        <v>402</v>
      </c>
      <c r="B210" s="155" t="s">
        <v>288</v>
      </c>
      <c r="C210" s="354" t="s">
        <v>159</v>
      </c>
      <c r="D210" s="344">
        <f>SUM(D212,D217,D225,D228)</f>
        <v>-2000</v>
      </c>
      <c r="E210" s="259" t="s">
        <v>158</v>
      </c>
      <c r="F210" s="372">
        <f>SUM(F212,F217,F225,F228)</f>
        <v>-2000</v>
      </c>
      <c r="G210" s="260">
        <f>SUM(G212,G217,G225,G228)</f>
        <v>-1000</v>
      </c>
      <c r="H210" s="117">
        <f>SUM(H212,H217,H225,H228)</f>
        <v>-1000</v>
      </c>
      <c r="I210" s="117">
        <f>SUM(I212,I217,I225,I228)</f>
        <v>-2000</v>
      </c>
      <c r="J210" s="117">
        <f>SUM(J212,J217,J225,J228)</f>
        <v>-2000</v>
      </c>
      <c r="K210" s="303"/>
      <c r="L210" s="303"/>
      <c r="M210" s="303"/>
    </row>
    <row r="211" spans="1:13" s="26" customFormat="1" ht="12.75">
      <c r="A211" s="154"/>
      <c r="B211" s="156" t="s">
        <v>583</v>
      </c>
      <c r="C211" s="354"/>
      <c r="D211" s="344"/>
      <c r="E211" s="259"/>
      <c r="F211" s="372"/>
      <c r="G211" s="260"/>
      <c r="H211" s="117"/>
      <c r="I211" s="117"/>
      <c r="J211" s="117"/>
      <c r="K211" s="303"/>
      <c r="L211" s="303"/>
      <c r="M211" s="303"/>
    </row>
    <row r="212" spans="1:13" s="1" customFormat="1" ht="28.5">
      <c r="A212" s="157" t="s">
        <v>403</v>
      </c>
      <c r="B212" s="158" t="s">
        <v>404</v>
      </c>
      <c r="C212" s="355" t="s">
        <v>159</v>
      </c>
      <c r="D212" s="344">
        <f>SUM(D214:D216)</f>
        <v>0</v>
      </c>
      <c r="E212" s="259" t="s">
        <v>158</v>
      </c>
      <c r="F212" s="372">
        <f>SUM(F214:F216)</f>
        <v>0</v>
      </c>
      <c r="G212" s="260">
        <f>SUM(G214:G216)</f>
        <v>0</v>
      </c>
      <c r="H212" s="117">
        <f>SUM(H214:H216)</f>
        <v>0</v>
      </c>
      <c r="I212" s="117">
        <f>SUM(I214:I216)</f>
        <v>0</v>
      </c>
      <c r="J212" s="117">
        <f>SUM(J214:J216)</f>
        <v>0</v>
      </c>
      <c r="K212" s="303"/>
      <c r="L212" s="303"/>
      <c r="M212" s="303"/>
    </row>
    <row r="213" spans="1:13" s="1" customFormat="1" ht="12.75">
      <c r="A213" s="157"/>
      <c r="B213" s="156" t="s">
        <v>583</v>
      </c>
      <c r="C213" s="355"/>
      <c r="D213" s="344"/>
      <c r="E213" s="259"/>
      <c r="F213" s="372"/>
      <c r="G213" s="260"/>
      <c r="H213" s="117"/>
      <c r="I213" s="117"/>
      <c r="J213" s="117"/>
      <c r="K213" s="303"/>
      <c r="L213" s="303"/>
      <c r="M213" s="303"/>
    </row>
    <row r="214" spans="1:13" s="1" customFormat="1" ht="12.75">
      <c r="A214" s="157" t="s">
        <v>405</v>
      </c>
      <c r="B214" s="159" t="s">
        <v>679</v>
      </c>
      <c r="C214" s="356" t="s">
        <v>674</v>
      </c>
      <c r="D214" s="344">
        <f>SUM(E214:F214)</f>
        <v>0</v>
      </c>
      <c r="E214" s="259" t="s">
        <v>166</v>
      </c>
      <c r="F214" s="372"/>
      <c r="G214" s="260"/>
      <c r="H214" s="117"/>
      <c r="I214" s="117"/>
      <c r="J214" s="117"/>
      <c r="K214" s="303"/>
      <c r="L214" s="303"/>
      <c r="M214" s="303"/>
    </row>
    <row r="215" spans="1:13" s="14" customFormat="1" ht="12.75">
      <c r="A215" s="157" t="s">
        <v>406</v>
      </c>
      <c r="B215" s="159" t="s">
        <v>678</v>
      </c>
      <c r="C215" s="356" t="s">
        <v>675</v>
      </c>
      <c r="D215" s="344">
        <f>SUM(E215:F215)</f>
        <v>0</v>
      </c>
      <c r="E215" s="259" t="s">
        <v>166</v>
      </c>
      <c r="F215" s="373"/>
      <c r="G215" s="361"/>
      <c r="H215" s="253"/>
      <c r="I215" s="253"/>
      <c r="J215" s="253"/>
      <c r="K215" s="303"/>
      <c r="L215" s="303"/>
      <c r="M215" s="303"/>
    </row>
    <row r="216" spans="1:13" s="1" customFormat="1" ht="30.75" customHeight="1">
      <c r="A216" s="41" t="s">
        <v>407</v>
      </c>
      <c r="B216" s="159" t="s">
        <v>681</v>
      </c>
      <c r="C216" s="356" t="s">
        <v>676</v>
      </c>
      <c r="D216" s="344">
        <f>SUM(E216:F216)</f>
        <v>0</v>
      </c>
      <c r="E216" s="259" t="s">
        <v>158</v>
      </c>
      <c r="F216" s="372"/>
      <c r="G216" s="260"/>
      <c r="H216" s="117"/>
      <c r="I216" s="117"/>
      <c r="J216" s="117"/>
      <c r="K216" s="303"/>
      <c r="L216" s="303"/>
      <c r="M216" s="303"/>
    </row>
    <row r="217" spans="1:13" s="1" customFormat="1" ht="31.5" customHeight="1">
      <c r="A217" s="41" t="s">
        <v>408</v>
      </c>
      <c r="B217" s="158" t="s">
        <v>409</v>
      </c>
      <c r="C217" s="355" t="s">
        <v>159</v>
      </c>
      <c r="D217" s="344">
        <f>SUM(D219:D220)</f>
        <v>0</v>
      </c>
      <c r="E217" s="259" t="s">
        <v>158</v>
      </c>
      <c r="F217" s="372">
        <f>SUM(F219:F220)</f>
        <v>0</v>
      </c>
      <c r="G217" s="260">
        <f>SUM(G219:G220)</f>
        <v>0</v>
      </c>
      <c r="H217" s="117">
        <f>SUM(H219:H220)</f>
        <v>0</v>
      </c>
      <c r="I217" s="117">
        <f>SUM(I219:I220)</f>
        <v>0</v>
      </c>
      <c r="J217" s="117">
        <f>SUM(J219:J220)</f>
        <v>0</v>
      </c>
      <c r="K217" s="303"/>
      <c r="L217" s="303"/>
      <c r="M217" s="303"/>
    </row>
    <row r="218" spans="1:13" s="1" customFormat="1" ht="12.75">
      <c r="A218" s="41"/>
      <c r="B218" s="156" t="s">
        <v>583</v>
      </c>
      <c r="C218" s="355"/>
      <c r="D218" s="344"/>
      <c r="E218" s="259"/>
      <c r="F218" s="372"/>
      <c r="G218" s="260"/>
      <c r="H218" s="117"/>
      <c r="I218" s="117"/>
      <c r="J218" s="117"/>
      <c r="K218" s="303"/>
      <c r="L218" s="303"/>
      <c r="M218" s="303"/>
    </row>
    <row r="219" spans="1:13" s="1" customFormat="1" ht="29.25" customHeight="1">
      <c r="A219" s="41" t="s">
        <v>410</v>
      </c>
      <c r="B219" s="159" t="s">
        <v>664</v>
      </c>
      <c r="C219" s="355" t="s">
        <v>682</v>
      </c>
      <c r="D219" s="344">
        <f>SUM(E219:F219)</f>
        <v>0</v>
      </c>
      <c r="E219" s="259" t="s">
        <v>158</v>
      </c>
      <c r="F219" s="372"/>
      <c r="G219" s="260"/>
      <c r="H219" s="117"/>
      <c r="I219" s="117"/>
      <c r="J219" s="117"/>
      <c r="K219" s="303"/>
      <c r="L219" s="303"/>
      <c r="M219" s="303"/>
    </row>
    <row r="220" spans="1:13" s="1" customFormat="1" ht="25.5">
      <c r="A220" s="41" t="s">
        <v>411</v>
      </c>
      <c r="B220" s="159" t="s">
        <v>412</v>
      </c>
      <c r="C220" s="355" t="s">
        <v>159</v>
      </c>
      <c r="D220" s="344">
        <f>SUM(D222:D224)</f>
        <v>0</v>
      </c>
      <c r="E220" s="259" t="s">
        <v>158</v>
      </c>
      <c r="F220" s="372">
        <f>SUM(F222:F224)</f>
        <v>0</v>
      </c>
      <c r="G220" s="260">
        <f>SUM(G222:G224)</f>
        <v>0</v>
      </c>
      <c r="H220" s="117">
        <f>SUM(H222:H224)</f>
        <v>0</v>
      </c>
      <c r="I220" s="117">
        <f>SUM(I222:I224)</f>
        <v>0</v>
      </c>
      <c r="J220" s="117">
        <f>SUM(J222:J224)</f>
        <v>0</v>
      </c>
      <c r="K220" s="303"/>
      <c r="L220" s="303"/>
      <c r="M220" s="303"/>
    </row>
    <row r="221" spans="1:13" s="1" customFormat="1" ht="12.75">
      <c r="A221" s="41"/>
      <c r="B221" s="156" t="s">
        <v>584</v>
      </c>
      <c r="C221" s="355"/>
      <c r="D221" s="344"/>
      <c r="E221" s="259"/>
      <c r="F221" s="372"/>
      <c r="G221" s="260"/>
      <c r="H221" s="117"/>
      <c r="I221" s="117"/>
      <c r="J221" s="117"/>
      <c r="K221" s="303"/>
      <c r="L221" s="303"/>
      <c r="M221" s="303"/>
    </row>
    <row r="222" spans="1:13" s="1" customFormat="1" ht="12.75">
      <c r="A222" s="41" t="s">
        <v>413</v>
      </c>
      <c r="B222" s="156" t="s">
        <v>661</v>
      </c>
      <c r="C222" s="356" t="s">
        <v>683</v>
      </c>
      <c r="D222" s="344">
        <f>SUM(E222:F222)</f>
        <v>0</v>
      </c>
      <c r="E222" s="259" t="s">
        <v>166</v>
      </c>
      <c r="F222" s="372"/>
      <c r="G222" s="260"/>
      <c r="H222" s="117"/>
      <c r="I222" s="117"/>
      <c r="J222" s="117"/>
      <c r="K222" s="303"/>
      <c r="L222" s="303"/>
      <c r="M222" s="303"/>
    </row>
    <row r="223" spans="1:13" s="1" customFormat="1" ht="25.5">
      <c r="A223" s="160" t="s">
        <v>414</v>
      </c>
      <c r="B223" s="156" t="s">
        <v>660</v>
      </c>
      <c r="C223" s="355" t="s">
        <v>684</v>
      </c>
      <c r="D223" s="344">
        <f>SUM(E223:F223)</f>
        <v>0</v>
      </c>
      <c r="E223" s="259" t="s">
        <v>158</v>
      </c>
      <c r="F223" s="372"/>
      <c r="G223" s="260"/>
      <c r="H223" s="117"/>
      <c r="I223" s="117"/>
      <c r="J223" s="117"/>
      <c r="K223" s="303"/>
      <c r="L223" s="303"/>
      <c r="M223" s="303"/>
    </row>
    <row r="224" spans="1:13" s="1" customFormat="1" ht="25.5">
      <c r="A224" s="41" t="s">
        <v>415</v>
      </c>
      <c r="B224" s="161" t="s">
        <v>659</v>
      </c>
      <c r="C224" s="355" t="s">
        <v>685</v>
      </c>
      <c r="D224" s="344">
        <f>SUM(E224:F224)</f>
        <v>0</v>
      </c>
      <c r="E224" s="259" t="s">
        <v>158</v>
      </c>
      <c r="F224" s="372"/>
      <c r="G224" s="260"/>
      <c r="H224" s="117"/>
      <c r="I224" s="117"/>
      <c r="J224" s="117"/>
      <c r="K224" s="303"/>
      <c r="L224" s="303"/>
      <c r="M224" s="303"/>
    </row>
    <row r="225" spans="1:13" s="1" customFormat="1" ht="28.5">
      <c r="A225" s="41" t="s">
        <v>416</v>
      </c>
      <c r="B225" s="158" t="s">
        <v>417</v>
      </c>
      <c r="C225" s="355" t="s">
        <v>159</v>
      </c>
      <c r="D225" s="344">
        <f>SUM(D227)</f>
        <v>0</v>
      </c>
      <c r="E225" s="259" t="s">
        <v>158</v>
      </c>
      <c r="F225" s="372">
        <f>SUM(F227)</f>
        <v>0</v>
      </c>
      <c r="G225" s="260">
        <f>SUM(G227)</f>
        <v>0</v>
      </c>
      <c r="H225" s="117">
        <f>SUM(H227)</f>
        <v>0</v>
      </c>
      <c r="I225" s="117">
        <f>SUM(I227)</f>
        <v>0</v>
      </c>
      <c r="J225" s="117">
        <f>SUM(J227)</f>
        <v>0</v>
      </c>
      <c r="K225" s="303"/>
      <c r="L225" s="303"/>
      <c r="M225" s="303"/>
    </row>
    <row r="226" spans="1:13" s="1" customFormat="1" ht="12.75">
      <c r="A226" s="41"/>
      <c r="B226" s="156" t="s">
        <v>583</v>
      </c>
      <c r="C226" s="355"/>
      <c r="D226" s="344"/>
      <c r="E226" s="259"/>
      <c r="F226" s="372"/>
      <c r="G226" s="260"/>
      <c r="H226" s="117"/>
      <c r="I226" s="117"/>
      <c r="J226" s="117"/>
      <c r="K226" s="303"/>
      <c r="L226" s="303"/>
      <c r="M226" s="303"/>
    </row>
    <row r="227" spans="1:13" s="1" customFormat="1" ht="25.5">
      <c r="A227" s="160" t="s">
        <v>418</v>
      </c>
      <c r="B227" s="159" t="s">
        <v>662</v>
      </c>
      <c r="C227" s="354" t="s">
        <v>687</v>
      </c>
      <c r="D227" s="344">
        <f>SUM(E227:F227)</f>
        <v>0</v>
      </c>
      <c r="E227" s="259" t="s">
        <v>158</v>
      </c>
      <c r="F227" s="372"/>
      <c r="G227" s="260"/>
      <c r="H227" s="117"/>
      <c r="I227" s="117"/>
      <c r="J227" s="117"/>
      <c r="K227" s="303"/>
      <c r="L227" s="303"/>
      <c r="M227" s="303"/>
    </row>
    <row r="228" spans="1:13" s="1" customFormat="1" ht="41.25">
      <c r="A228" s="41" t="s">
        <v>419</v>
      </c>
      <c r="B228" s="158" t="s">
        <v>424</v>
      </c>
      <c r="C228" s="355" t="s">
        <v>159</v>
      </c>
      <c r="D228" s="344">
        <f>SUM(D230:D233)</f>
        <v>-2000</v>
      </c>
      <c r="E228" s="259" t="s">
        <v>158</v>
      </c>
      <c r="F228" s="372">
        <f>SUM(F230:F233)</f>
        <v>-2000</v>
      </c>
      <c r="G228" s="260">
        <f>SUM(G230:G233)</f>
        <v>-1000</v>
      </c>
      <c r="H228" s="117">
        <f>SUM(H230:H233)</f>
        <v>-1000</v>
      </c>
      <c r="I228" s="117">
        <f>SUM(I230:I233)</f>
        <v>-2000</v>
      </c>
      <c r="J228" s="117">
        <f>SUM(J230:J233)</f>
        <v>-2000</v>
      </c>
      <c r="K228" s="303"/>
      <c r="L228" s="303"/>
      <c r="M228" s="303"/>
    </row>
    <row r="229" spans="1:13" s="1" customFormat="1" ht="12.75">
      <c r="A229" s="41"/>
      <c r="B229" s="156" t="s">
        <v>583</v>
      </c>
      <c r="C229" s="355"/>
      <c r="D229" s="344"/>
      <c r="E229" s="259"/>
      <c r="F229" s="372"/>
      <c r="G229" s="260"/>
      <c r="H229" s="117"/>
      <c r="I229" s="117"/>
      <c r="J229" s="117"/>
      <c r="K229" s="303"/>
      <c r="L229" s="303"/>
      <c r="M229" s="303"/>
    </row>
    <row r="230" spans="1:13" s="1" customFormat="1" ht="12.75">
      <c r="A230" s="41" t="s">
        <v>420</v>
      </c>
      <c r="B230" s="159" t="s">
        <v>688</v>
      </c>
      <c r="C230" s="356" t="s">
        <v>690</v>
      </c>
      <c r="D230" s="344">
        <f>SUM(E230:F230)</f>
        <v>-2000</v>
      </c>
      <c r="E230" s="259" t="s">
        <v>158</v>
      </c>
      <c r="F230" s="372">
        <v>-2000</v>
      </c>
      <c r="G230" s="260">
        <v>-1000</v>
      </c>
      <c r="H230" s="117">
        <v>-1000</v>
      </c>
      <c r="I230" s="117">
        <v>-2000</v>
      </c>
      <c r="J230" s="117">
        <v>-2000</v>
      </c>
      <c r="K230" s="303"/>
      <c r="L230" s="303"/>
      <c r="M230" s="303"/>
    </row>
    <row r="231" spans="1:13" s="1" customFormat="1" ht="15.75" customHeight="1">
      <c r="A231" s="160" t="s">
        <v>425</v>
      </c>
      <c r="B231" s="159" t="s">
        <v>689</v>
      </c>
      <c r="C231" s="354" t="s">
        <v>691</v>
      </c>
      <c r="D231" s="344">
        <f>SUM(E231:F231)</f>
        <v>0</v>
      </c>
      <c r="E231" s="259" t="s">
        <v>158</v>
      </c>
      <c r="F231" s="372"/>
      <c r="G231" s="260"/>
      <c r="H231" s="117"/>
      <c r="I231" s="117"/>
      <c r="J231" s="117"/>
      <c r="K231" s="303"/>
      <c r="L231" s="303"/>
      <c r="M231" s="303"/>
    </row>
    <row r="232" spans="1:13" s="1" customFormat="1" ht="25.5">
      <c r="A232" s="41" t="s">
        <v>426</v>
      </c>
      <c r="B232" s="159" t="s">
        <v>546</v>
      </c>
      <c r="C232" s="355" t="s">
        <v>692</v>
      </c>
      <c r="D232" s="344">
        <f>SUM(E232:F232)</f>
        <v>0</v>
      </c>
      <c r="E232" s="259" t="s">
        <v>158</v>
      </c>
      <c r="F232" s="372"/>
      <c r="G232" s="260"/>
      <c r="H232" s="117"/>
      <c r="I232" s="117"/>
      <c r="J232" s="117"/>
      <c r="K232" s="303"/>
      <c r="L232" s="303"/>
      <c r="M232" s="303"/>
    </row>
    <row r="233" spans="1:13" s="1" customFormat="1" ht="25.5">
      <c r="A233" s="41" t="s">
        <v>427</v>
      </c>
      <c r="B233" s="159" t="s">
        <v>663</v>
      </c>
      <c r="C233" s="355" t="s">
        <v>693</v>
      </c>
      <c r="D233" s="344">
        <f>SUM(E233:F233)</f>
        <v>0</v>
      </c>
      <c r="E233" s="259" t="s">
        <v>158</v>
      </c>
      <c r="F233" s="372"/>
      <c r="G233" s="260"/>
      <c r="H233" s="117"/>
      <c r="I233" s="117"/>
      <c r="J233" s="117"/>
      <c r="K233" s="303"/>
      <c r="L233" s="303"/>
      <c r="M233" s="303"/>
    </row>
    <row r="234" spans="1:13" ht="12.75">
      <c r="A234" s="163"/>
      <c r="B234" s="163"/>
      <c r="C234" s="165"/>
      <c r="D234" s="362"/>
      <c r="E234" s="374"/>
      <c r="F234" s="363"/>
      <c r="G234" s="163"/>
      <c r="H234" s="163"/>
      <c r="I234" s="163"/>
      <c r="J234" s="163"/>
      <c r="K234" s="303"/>
      <c r="L234" s="303"/>
      <c r="M234" s="303"/>
    </row>
  </sheetData>
  <sheetProtection selectLockedCells="1"/>
  <protectedRanges>
    <protectedRange sqref="E1" name="Range24"/>
    <protectedRange sqref="K106" name="Range20"/>
    <protectedRange sqref="E106 G106:J106 L106" name="Range18"/>
    <protectedRange sqref="F214:F216 F219 F222 K218 K221 D221:F221 D218:F218 D213:F213 G221:J222 G218:J219 G213:J216 K213 L221:L222 L218:L219 L213:L216 D211:L211" name="Range15"/>
    <protectedRange sqref="F181:F183 F186:F188 K180 D185:F185 D180:F180 G185:J188 K185 L185:L188 L180:L183 D176:L176 D178:L178 D190:L190 G180:J183" name="Range13"/>
    <protectedRange sqref="E145 E150:E151 G149:L150 G153:L155 E154:E157 D153:F153 D149:F149 D144:F144 G144:L145 D147:L147 G157:L157 L156 G151:J151 L151" name="Range11"/>
    <protectedRange sqref="D112:E112 D120:F120 D114:E114 E121:E122 G112:L112 D124:F124 E115:E118 G114:L124" name="Range9"/>
    <protectedRange sqref="E91:E92 G94:L96 E95:E96 D94:F94 D90:L90 D98:L98 D100:L100 G92:L92 G91:J91 L91" name="Range7"/>
    <protectedRange sqref="E64:E71 E76:E77 D75:F75 D63:L63 G75:L77 D73:L73 G71:J71 G68:L69 L67 K65:L66 L64 L70:L71" name="Range5"/>
    <protectedRange sqref="E28:F28 E42:E44 G32:L34 E33:E39 D41:L41 D32:F32 D27:F27 G27:L28 D30:L30 G44:L44 G35:J35 K20:K21 K42:L43 K47:K50 K53:K54 K57 K60 K64 K67 K70:K71 K91 K111 K142 K151 K156 K35:L37 G38:L39" name="Range3"/>
    <protectedRange sqref="E20:E22 D19:L19 D13:L13 D24:L24 G22:L22 G20:J20 L20:L21 D15:O15 D17:O17" name="Range1"/>
    <protectedRange sqref="E47:E54 E57 E60:E61 D59:L59 G47:J47 D56:L56 G51:L52 K61:L61 I60:J60 G50:J50 L47:L50 L53:L54 G57:J57 L57 L60 D46:F46 K46:L46 G54:J54" name="Range4"/>
    <protectedRange sqref="E80:E81 E84:E86 D83:F83 D79:F79 G79:L81 D88:L88 G83:L86" name="Range6"/>
    <protectedRange sqref="E101:E102 K101 E109:E110 E105 D108:E108 D104:F104 G104:L105 L101:L102 G108:L110 G101:J102" name="Range8"/>
    <protectedRange sqref="E125:E130 E135:E136 G134:L136 E139:E142 D138:F138 D134:F134 G125:L130 G138:L141 D132:L132 L142" name="Range10"/>
    <protectedRange sqref="E160 E163:E164 E167 E170 E174 G166:L167 G169:L170 D172:L172 D169:F169 D166:F166 D162:F162 D159:F159 G159:L160 F173 K173:L173 G174:L174 G162:L164" name="Range12"/>
    <protectedRange sqref="F197:F200 F206:F209 K205 D205:F205 D196:F196 G205:J209 G196:J200 K196 L205:L209 L196:L200 L191:L194 D202:L202 F191:J194" name="Range14"/>
    <protectedRange sqref="F230:F233 F227 K229 D229:F229 D226:F226 F223:J224 G229:J233 G226:J227 K226 L229:L233 L226:L227 L223:L224" name="Range16"/>
    <protectedRange sqref="E25 G25:L25" name="Range17"/>
    <protectedRange sqref="F203:J203 L203" name="Range21"/>
    <protectedRange sqref="D4:E4" name="Range25"/>
    <protectedRange sqref="G42:J42" name="Range2_1"/>
    <protectedRange sqref="G49:J49" name="Range2_5"/>
    <protectedRange sqref="G70:J70" name="Range2_7"/>
    <protectedRange sqref="G67:J67" name="Range2_8"/>
    <protectedRange sqref="G64:J66" name="Range2_9"/>
    <protectedRange sqref="G61:J61" name="Range2_10"/>
    <protectedRange sqref="G21:J21" name="Range2_11"/>
    <protectedRange sqref="G36:J36" name="Range2_12"/>
    <protectedRange sqref="G156:J156" name="Range3_1"/>
    <protectedRange sqref="G48:J48" name="Range2_14"/>
    <protectedRange sqref="G60:H60" name="Range2"/>
    <protectedRange sqref="G37:J37" name="Range2_3"/>
    <protectedRange sqref="G173" name="Range24_1_1"/>
    <protectedRange sqref="H173" name="Range24_3_1"/>
    <protectedRange sqref="I173" name="Range24_4_1"/>
    <protectedRange sqref="J173" name="Range24_4_1_1"/>
    <protectedRange sqref="E173" name="Range24_4_1_2"/>
    <protectedRange sqref="G142:J142" name="Range23_2"/>
    <protectedRange sqref="G43:J43" name="Range2_4"/>
    <protectedRange sqref="G53:J53" name="Range2_15"/>
  </protectedRanges>
  <mergeCells count="7">
    <mergeCell ref="B3:C3"/>
    <mergeCell ref="D9:D10"/>
    <mergeCell ref="D8:F8"/>
    <mergeCell ref="B8:C9"/>
    <mergeCell ref="A8:A10"/>
    <mergeCell ref="G9:J9"/>
    <mergeCell ref="G8:J8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landscape" paperSize="9" r:id="rId1"/>
  <ignoredErrors>
    <ignoredError sqref="C11 C20:C22 C25 C28 C33:C39 C43:C44 C47:C50 C52:C54 C57 C60:C61 C64:C71 C76:C77 C80:C81 C84:C86 C91:C92 C95:C96 C101:C102 C105:C106 C109:C111 C121:C123 C135:C136 C139:C142 C145 C150:C151 C154 C156:C157 C160 C163:C164 C167 C170 C173 C181:C183 C186:C188 C191:C194 C197:C200 C203 C206:C209 C214:C216 C219 C222:C224 C227 C230:C2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3.851562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78" customFormat="1" ht="12.75">
      <c r="A1" s="166"/>
      <c r="B1" s="140"/>
      <c r="C1" s="140"/>
      <c r="D1" s="296"/>
      <c r="E1" s="140"/>
      <c r="F1" s="299"/>
      <c r="G1" s="140"/>
      <c r="H1" s="140"/>
      <c r="I1" s="140"/>
      <c r="J1" s="140"/>
      <c r="K1" s="140" t="s">
        <v>379</v>
      </c>
    </row>
    <row r="2" spans="1:11" s="78" customFormat="1" ht="15">
      <c r="A2" s="288"/>
      <c r="B2" s="288"/>
      <c r="C2" s="288"/>
      <c r="D2" s="288"/>
      <c r="E2" s="288"/>
      <c r="F2" s="294"/>
      <c r="G2" s="288"/>
      <c r="H2" s="288"/>
      <c r="I2" s="288"/>
      <c r="J2" s="288"/>
      <c r="K2" s="288"/>
    </row>
    <row r="3" spans="1:11" s="78" customFormat="1" ht="15">
      <c r="A3" s="288"/>
      <c r="B3" s="288"/>
      <c r="C3" s="294" t="s">
        <v>47</v>
      </c>
      <c r="D3" s="294"/>
      <c r="E3" s="288"/>
      <c r="F3" s="288"/>
      <c r="G3" s="288"/>
      <c r="H3" s="288"/>
      <c r="I3" s="288"/>
      <c r="J3" s="288"/>
      <c r="K3" s="288"/>
    </row>
    <row r="4" spans="1:11" s="78" customFormat="1" ht="15">
      <c r="A4" s="288"/>
      <c r="B4" s="288"/>
      <c r="C4" s="288"/>
      <c r="D4" s="297" t="s">
        <v>316</v>
      </c>
      <c r="E4" s="298"/>
      <c r="F4" s="298"/>
      <c r="G4" s="294" t="s">
        <v>317</v>
      </c>
      <c r="H4" s="288"/>
      <c r="I4" s="288"/>
      <c r="J4" s="288"/>
      <c r="K4" s="288"/>
    </row>
    <row r="5" spans="1:11" s="78" customFormat="1" ht="1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s="78" customFormat="1" ht="18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2" ht="13.5" thickBot="1">
      <c r="A7" s="167"/>
      <c r="B7" s="167"/>
      <c r="C7" s="167"/>
      <c r="D7" s="167"/>
      <c r="E7" s="128"/>
      <c r="F7" s="128"/>
      <c r="G7" s="128"/>
      <c r="H7" s="128"/>
      <c r="I7" s="128"/>
      <c r="J7" s="299"/>
      <c r="K7" s="299"/>
      <c r="L7" s="299"/>
    </row>
    <row r="8" spans="1:12" ht="13.5" thickBot="1">
      <c r="A8" s="501" t="s">
        <v>604</v>
      </c>
      <c r="B8" s="504"/>
      <c r="C8" s="459" t="s">
        <v>292</v>
      </c>
      <c r="D8" s="459"/>
      <c r="E8" s="459"/>
      <c r="F8" s="460" t="s">
        <v>313</v>
      </c>
      <c r="G8" s="461"/>
      <c r="H8" s="461"/>
      <c r="I8" s="462"/>
      <c r="J8" s="299"/>
      <c r="K8" s="299"/>
      <c r="L8" s="299"/>
    </row>
    <row r="9" spans="1:12" ht="30" customHeight="1" thickBot="1">
      <c r="A9" s="502"/>
      <c r="B9" s="505"/>
      <c r="C9" s="168" t="s">
        <v>293</v>
      </c>
      <c r="D9" s="169" t="s">
        <v>294</v>
      </c>
      <c r="E9" s="301"/>
      <c r="F9" s="508" t="s">
        <v>314</v>
      </c>
      <c r="G9" s="509"/>
      <c r="H9" s="509"/>
      <c r="I9" s="510"/>
      <c r="J9" s="299"/>
      <c r="K9" s="299"/>
      <c r="L9" s="299"/>
    </row>
    <row r="10" spans="1:12" ht="26.25" thickBot="1">
      <c r="A10" s="507"/>
      <c r="B10" s="506"/>
      <c r="C10" s="170" t="s">
        <v>296</v>
      </c>
      <c r="D10" s="171" t="s">
        <v>156</v>
      </c>
      <c r="E10" s="300" t="s">
        <v>157</v>
      </c>
      <c r="F10" s="318">
        <v>1</v>
      </c>
      <c r="G10" s="318">
        <v>2</v>
      </c>
      <c r="H10" s="318">
        <v>3</v>
      </c>
      <c r="I10" s="318">
        <v>4</v>
      </c>
      <c r="J10" s="299"/>
      <c r="K10" s="299"/>
      <c r="L10" s="299"/>
    </row>
    <row r="11" spans="1:12" ht="13.5" thickBot="1">
      <c r="A11" s="173">
        <v>1</v>
      </c>
      <c r="B11" s="173">
        <v>2</v>
      </c>
      <c r="C11" s="123">
        <v>3</v>
      </c>
      <c r="D11" s="174">
        <v>4</v>
      </c>
      <c r="E11" s="175">
        <v>5</v>
      </c>
      <c r="F11" s="123">
        <v>6</v>
      </c>
      <c r="G11" s="302">
        <v>7</v>
      </c>
      <c r="H11" s="172">
        <v>8</v>
      </c>
      <c r="I11" s="123">
        <v>9</v>
      </c>
      <c r="J11" s="299"/>
      <c r="K11" s="299"/>
      <c r="L11" s="299"/>
    </row>
    <row r="12" spans="1:12" ht="30" customHeight="1" thickBot="1">
      <c r="A12" s="176">
        <v>8000</v>
      </c>
      <c r="B12" s="177" t="s">
        <v>491</v>
      </c>
      <c r="C12" s="178">
        <f>SUM(D12:E12)</f>
        <v>-29951.03065</v>
      </c>
      <c r="D12" s="178">
        <f>Ekamutner!E8-'Gorcarnakan caxs'!G11</f>
        <v>0</v>
      </c>
      <c r="E12" s="178">
        <f>Ekamutner!F8-'Gorcarnakan caxs'!H11</f>
        <v>-29951.03065</v>
      </c>
      <c r="F12" s="178">
        <f>Ekamutner!G8-'Gorcarnakan caxs'!I11</f>
        <v>-29951.04064999998</v>
      </c>
      <c r="G12" s="178">
        <f>Ekamutner!H8-'Gorcarnakan caxs'!J11</f>
        <v>-29951.08064999996</v>
      </c>
      <c r="H12" s="178">
        <f>Ekamutner!I8-'Gorcarnakan caxs'!K11</f>
        <v>-29951.03064999997</v>
      </c>
      <c r="I12" s="178">
        <f>Ekamutner!J8-'Gorcarnakan caxs'!L11</f>
        <v>-29951.030650000088</v>
      </c>
      <c r="J12" s="299"/>
      <c r="K12" s="299"/>
      <c r="L12" s="299"/>
    </row>
    <row r="13" spans="1:12" ht="12.75">
      <c r="A13" s="128"/>
      <c r="B13" s="128"/>
      <c r="C13" s="128"/>
      <c r="D13" s="128"/>
      <c r="E13" s="128"/>
      <c r="F13" s="128"/>
      <c r="G13" s="128"/>
      <c r="H13" s="128"/>
      <c r="I13" s="128"/>
      <c r="J13" s="299"/>
      <c r="K13" s="299"/>
      <c r="L13" s="299"/>
    </row>
    <row r="14" spans="1:12" ht="12.75">
      <c r="A14" s="128"/>
      <c r="B14" s="128"/>
      <c r="C14" s="128"/>
      <c r="D14" s="128"/>
      <c r="E14" s="128"/>
      <c r="F14" s="128"/>
      <c r="G14" s="128"/>
      <c r="H14" s="128"/>
      <c r="I14" s="128"/>
      <c r="J14" s="299"/>
      <c r="K14" s="299"/>
      <c r="L14" s="299"/>
    </row>
    <row r="15" spans="1:12" ht="12.75">
      <c r="A15" s="128"/>
      <c r="B15" s="128"/>
      <c r="C15" s="128"/>
      <c r="D15" s="128"/>
      <c r="E15" s="128"/>
      <c r="F15" s="128"/>
      <c r="G15" s="128"/>
      <c r="H15" s="128"/>
      <c r="I15" s="128"/>
      <c r="J15" s="299"/>
      <c r="K15" s="299"/>
      <c r="L15" s="299"/>
    </row>
    <row r="16" spans="1:12" ht="12.75">
      <c r="A16" s="128"/>
      <c r="B16" s="128"/>
      <c r="C16" s="128"/>
      <c r="D16" s="128"/>
      <c r="E16" s="128"/>
      <c r="F16" s="128"/>
      <c r="G16" s="128"/>
      <c r="H16" s="128"/>
      <c r="I16" s="128"/>
      <c r="J16" s="299"/>
      <c r="K16" s="299"/>
      <c r="L16" s="299"/>
    </row>
    <row r="17" spans="1:12" ht="12.75">
      <c r="A17" s="128"/>
      <c r="B17" s="179" t="s">
        <v>560</v>
      </c>
      <c r="C17" s="254">
        <f>C12+'Dificiti caxs'!D11</f>
        <v>0</v>
      </c>
      <c r="D17" s="254">
        <f>D12+'Dificiti caxs'!E11</f>
        <v>0</v>
      </c>
      <c r="E17" s="254">
        <f>E12+'Dificiti caxs'!F11</f>
        <v>0</v>
      </c>
      <c r="F17" s="254">
        <f>F12+'Dificiti caxs'!G11</f>
        <v>-0.009999999980209395</v>
      </c>
      <c r="G17" s="254">
        <f>G12+'Dificiti caxs'!H11</f>
        <v>-0.04999999995925464</v>
      </c>
      <c r="H17" s="254">
        <f>H12+'Dificiti caxs'!I11</f>
        <v>2.9103830456733704E-11</v>
      </c>
      <c r="I17" s="254">
        <f>I12+'Dificiti caxs'!J11</f>
        <v>-8.731149137020111E-11</v>
      </c>
      <c r="J17" s="299"/>
      <c r="K17" s="299"/>
      <c r="L17" s="299"/>
    </row>
    <row r="18" spans="1:12" ht="12.75">
      <c r="A18" s="128"/>
      <c r="B18" s="179" t="s">
        <v>561</v>
      </c>
      <c r="C18" s="254">
        <f>'Gorcarnakan caxs'!F11-'Tntesagitakan '!D12</f>
        <v>0.0005850000306963921</v>
      </c>
      <c r="D18" s="254">
        <f>'Gorcarnakan caxs'!G11-'Tntesagitakan '!E12</f>
        <v>0</v>
      </c>
      <c r="E18" s="254">
        <f>'Gorcarnakan caxs'!H11-'Tntesagitakan '!F12</f>
        <v>0.0005850000015925616</v>
      </c>
      <c r="F18" s="254">
        <f>'Gorcarnakan caxs'!I11-'Tntesagitakan '!G12</f>
        <v>0.0005849999724887311</v>
      </c>
      <c r="G18" s="254">
        <f>'Gorcarnakan caxs'!J11-'Tntesagitakan '!H12</f>
        <v>0.0005849999724887311</v>
      </c>
      <c r="H18" s="254">
        <f>'Gorcarnakan caxs'!K11-'Tntesagitakan '!I12</f>
        <v>0.0005849999724887311</v>
      </c>
      <c r="I18" s="254">
        <f>'Gorcarnakan caxs'!L11-'Tntesagitakan '!J12</f>
        <v>0.0005850000306963921</v>
      </c>
      <c r="J18" s="299"/>
      <c r="K18" s="299"/>
      <c r="L18" s="299"/>
    </row>
    <row r="19" spans="1:12" ht="12.75">
      <c r="A19" s="128"/>
      <c r="B19" s="179" t="s">
        <v>562</v>
      </c>
      <c r="C19" s="254">
        <f>'Gorcarnakan caxs'!F484-'Tntesagitakan '!D173</f>
        <v>0</v>
      </c>
      <c r="D19" s="254">
        <f>'Gorcarnakan caxs'!G484-'Tntesagitakan '!E173</f>
        <v>0</v>
      </c>
      <c r="E19" s="254">
        <f>'Gorcarnakan caxs'!H484-'Tntesagitakan '!F173</f>
        <v>0</v>
      </c>
      <c r="F19" s="254">
        <f>'Gorcarnakan caxs'!I484-'Tntesagitakan '!G173</f>
        <v>0</v>
      </c>
      <c r="G19" s="254">
        <f>'Gorcarnakan caxs'!J484-'Tntesagitakan '!H173</f>
        <v>0</v>
      </c>
      <c r="H19" s="254">
        <f>'Gorcarnakan caxs'!K484-'Tntesagitakan '!I173</f>
        <v>0</v>
      </c>
      <c r="I19" s="254">
        <f>'Gorcarnakan caxs'!L484-'Tntesagitakan '!J173</f>
        <v>0</v>
      </c>
      <c r="J19" s="299"/>
      <c r="K19" s="299"/>
      <c r="L19" s="299"/>
    </row>
    <row r="20" spans="1:12" ht="12.75">
      <c r="A20" s="128"/>
      <c r="B20" s="181"/>
      <c r="C20" s="180"/>
      <c r="D20" s="180"/>
      <c r="E20" s="180"/>
      <c r="F20" s="180"/>
      <c r="G20" s="180"/>
      <c r="H20" s="180"/>
      <c r="I20" s="180"/>
      <c r="J20" s="299"/>
      <c r="K20" s="299"/>
      <c r="L20" s="299"/>
    </row>
    <row r="21" spans="1:12" ht="12.75">
      <c r="A21" s="128"/>
      <c r="B21" s="181"/>
      <c r="C21" s="180"/>
      <c r="D21" s="180"/>
      <c r="E21" s="180"/>
      <c r="F21" s="180"/>
      <c r="G21" s="180"/>
      <c r="H21" s="180"/>
      <c r="I21" s="180"/>
      <c r="J21" s="299"/>
      <c r="K21" s="299"/>
      <c r="L21" s="299"/>
    </row>
    <row r="22" spans="1:12" ht="12.75">
      <c r="A22" s="128"/>
      <c r="B22" s="181"/>
      <c r="C22" s="180"/>
      <c r="D22" s="254"/>
      <c r="E22" s="180"/>
      <c r="F22" s="180"/>
      <c r="G22" s="180"/>
      <c r="H22" s="180"/>
      <c r="I22" s="180"/>
      <c r="J22" s="299"/>
      <c r="K22" s="299"/>
      <c r="L22" s="299"/>
    </row>
    <row r="23" spans="1:12" ht="12.75">
      <c r="A23" s="128"/>
      <c r="B23" s="128"/>
      <c r="C23" s="128"/>
      <c r="D23" s="254"/>
      <c r="E23" s="128"/>
      <c r="F23" s="254"/>
      <c r="G23" s="128"/>
      <c r="H23" s="128"/>
      <c r="I23" s="128"/>
      <c r="J23" s="299"/>
      <c r="K23" s="299"/>
      <c r="L23" s="299"/>
    </row>
    <row r="24" spans="1:12" ht="12.75">
      <c r="A24" s="128"/>
      <c r="B24" s="128"/>
      <c r="C24" s="128"/>
      <c r="D24" s="254"/>
      <c r="E24" s="128"/>
      <c r="F24" s="254"/>
      <c r="G24" s="128"/>
      <c r="H24" s="128"/>
      <c r="I24" s="128"/>
      <c r="J24" s="299"/>
      <c r="K24" s="299"/>
      <c r="L24" s="299"/>
    </row>
    <row r="25" spans="1:11" ht="12.75">
      <c r="A25" s="128"/>
      <c r="B25" s="128"/>
      <c r="C25" s="128"/>
      <c r="D25" s="128"/>
      <c r="E25" s="128"/>
      <c r="F25" s="254"/>
      <c r="G25" s="128"/>
      <c r="H25" s="128"/>
      <c r="I25" s="128"/>
      <c r="J25" s="128"/>
      <c r="K25" s="128"/>
    </row>
    <row r="26" spans="1:11" ht="13.5" thickBo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3.5" thickBot="1">
      <c r="A27" s="128"/>
      <c r="B27" s="128"/>
      <c r="C27" s="128"/>
      <c r="D27" s="128"/>
      <c r="E27" s="178"/>
      <c r="F27" s="128"/>
      <c r="G27" s="128"/>
      <c r="H27" s="128"/>
      <c r="I27" s="128"/>
      <c r="J27" s="128"/>
      <c r="K27" s="128"/>
    </row>
    <row r="28" spans="1:11" s="122" customFormat="1" ht="33" customHeight="1">
      <c r="A28" s="503" t="s">
        <v>557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</row>
    <row r="29" spans="1:11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43" spans="1:3" ht="12.75">
      <c r="A43" s="3"/>
      <c r="B43" s="28"/>
      <c r="C43" s="4"/>
    </row>
    <row r="44" spans="1:3" ht="12.75">
      <c r="A44" s="3"/>
      <c r="B44" s="73"/>
      <c r="C44" s="4"/>
    </row>
    <row r="45" spans="1:3" ht="12.75">
      <c r="A45" s="3"/>
      <c r="B45" s="28"/>
      <c r="C45" s="4"/>
    </row>
    <row r="46" spans="1:3" ht="12.75">
      <c r="A46" s="3"/>
      <c r="B46" s="28"/>
      <c r="C46" s="4"/>
    </row>
    <row r="47" spans="1:3" ht="12.75">
      <c r="A47" s="3"/>
      <c r="B47" s="28"/>
      <c r="C47" s="4"/>
    </row>
    <row r="48" spans="1:3" ht="12.75">
      <c r="A48" s="3"/>
      <c r="B48" s="28"/>
      <c r="C48" s="4"/>
    </row>
    <row r="49" spans="2:3" ht="12.75">
      <c r="B49" s="28"/>
      <c r="C49" s="4"/>
    </row>
    <row r="50" spans="2:3" ht="12.75">
      <c r="B50" s="28"/>
      <c r="C50" s="4"/>
    </row>
    <row r="51" spans="2:3" ht="12.75">
      <c r="B51" s="28"/>
      <c r="C51" s="4"/>
    </row>
    <row r="52" spans="2:3" ht="12.75">
      <c r="B52" s="28"/>
      <c r="C52" s="4"/>
    </row>
    <row r="53" spans="2:3" ht="12.75">
      <c r="B53" s="28"/>
      <c r="C53" s="4"/>
    </row>
    <row r="54" spans="2:3" ht="12.75">
      <c r="B54" s="28"/>
      <c r="C54" s="4"/>
    </row>
    <row r="55" spans="2:3" ht="12.75">
      <c r="B55" s="28"/>
      <c r="C55" s="4"/>
    </row>
    <row r="56" spans="2:3" ht="12.75">
      <c r="B56" s="28"/>
      <c r="C56" s="4"/>
    </row>
    <row r="57" spans="2:3" ht="12.75">
      <c r="B57" s="28"/>
      <c r="C57" s="4"/>
    </row>
    <row r="58" spans="2:3" ht="12.75">
      <c r="B58" s="28"/>
      <c r="C58" s="4"/>
    </row>
    <row r="59" spans="2:3" ht="12.75">
      <c r="B59" s="28"/>
      <c r="C59" s="4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</sheetData>
  <sheetProtection password="CF6E" sheet="1"/>
  <protectedRanges>
    <protectedRange sqref="D1 E4:F4" name="Range1"/>
  </protectedRanges>
  <mergeCells count="6">
    <mergeCell ref="A28:K28"/>
    <mergeCell ref="B8:B10"/>
    <mergeCell ref="A8:A10"/>
    <mergeCell ref="C8:E8"/>
    <mergeCell ref="F9:I9"/>
    <mergeCell ref="F8:I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67">
      <selection activeCell="G63" sqref="G63:J6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15.8515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pans="1:12" s="78" customFormat="1" ht="24" customHeight="1">
      <c r="A1" s="288"/>
      <c r="B1" s="288"/>
      <c r="C1" s="294"/>
      <c r="D1" s="288"/>
      <c r="E1" s="288"/>
      <c r="F1" s="288"/>
      <c r="G1" s="288"/>
      <c r="H1" s="288"/>
      <c r="I1" s="288"/>
      <c r="J1" s="288"/>
      <c r="K1" s="288"/>
      <c r="L1" s="140"/>
    </row>
    <row r="2" spans="1:12" s="78" customFormat="1" ht="15" customHeight="1" thickBot="1">
      <c r="A2" s="288"/>
      <c r="B2" s="297"/>
      <c r="C2" s="298"/>
      <c r="D2" s="515" t="s">
        <v>378</v>
      </c>
      <c r="E2" s="515"/>
      <c r="F2" s="288"/>
      <c r="G2" s="288"/>
      <c r="H2" s="288"/>
      <c r="I2" s="288"/>
      <c r="J2" s="288"/>
      <c r="K2" s="288"/>
      <c r="L2" s="140"/>
    </row>
    <row r="3" spans="1:12" s="78" customFormat="1" ht="1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140"/>
    </row>
    <row r="4" spans="1:12" s="78" customFormat="1" ht="15" customHeight="1">
      <c r="A4" s="288"/>
      <c r="B4" s="516" t="s">
        <v>170</v>
      </c>
      <c r="C4" s="516"/>
      <c r="D4" s="516"/>
      <c r="E4" s="516"/>
      <c r="F4" s="516"/>
      <c r="G4" s="516"/>
      <c r="H4" s="516"/>
      <c r="I4" s="516"/>
      <c r="J4" s="516"/>
      <c r="K4" s="288"/>
      <c r="L4" s="140"/>
    </row>
    <row r="5" spans="1:14" s="78" customFormat="1" ht="15" customHeight="1">
      <c r="A5" s="288"/>
      <c r="B5" s="288"/>
      <c r="C5" s="485" t="s">
        <v>171</v>
      </c>
      <c r="D5" s="485"/>
      <c r="E5" s="485"/>
      <c r="F5" s="485"/>
      <c r="G5" s="485"/>
      <c r="H5" s="288"/>
      <c r="I5" s="288"/>
      <c r="J5" s="288"/>
      <c r="K5" s="288"/>
      <c r="L5" s="288"/>
      <c r="M5" s="288"/>
      <c r="N5" s="288"/>
    </row>
    <row r="6" spans="1:14" s="78" customFormat="1" ht="13.5" customHeight="1" thickBot="1">
      <c r="A6" s="166"/>
      <c r="B6" s="140"/>
      <c r="C6" s="140"/>
      <c r="D6" s="140"/>
      <c r="E6" s="517" t="s">
        <v>172</v>
      </c>
      <c r="F6" s="517"/>
      <c r="G6" s="140"/>
      <c r="H6" s="140"/>
      <c r="I6" s="140"/>
      <c r="J6" s="293"/>
      <c r="K6" s="288"/>
      <c r="L6" s="288"/>
      <c r="M6" s="288"/>
      <c r="N6" s="288"/>
    </row>
    <row r="7" spans="1:14" s="70" customFormat="1" ht="13.5" customHeight="1" thickBot="1">
      <c r="A7" s="501" t="s">
        <v>657</v>
      </c>
      <c r="B7" s="497" t="s">
        <v>459</v>
      </c>
      <c r="C7" s="498"/>
      <c r="D7" s="459" t="s">
        <v>292</v>
      </c>
      <c r="E7" s="459"/>
      <c r="F7" s="496"/>
      <c r="G7" s="495" t="s">
        <v>313</v>
      </c>
      <c r="H7" s="459"/>
      <c r="I7" s="459"/>
      <c r="J7" s="496"/>
      <c r="K7" s="288"/>
      <c r="L7" s="288"/>
      <c r="M7" s="288"/>
      <c r="N7" s="288"/>
    </row>
    <row r="8" spans="1:14" s="70" customFormat="1" ht="30" customHeight="1" thickBot="1">
      <c r="A8" s="502"/>
      <c r="B8" s="499"/>
      <c r="C8" s="500"/>
      <c r="D8" s="468" t="s">
        <v>658</v>
      </c>
      <c r="E8" s="79" t="s">
        <v>583</v>
      </c>
      <c r="F8" s="79"/>
      <c r="G8" s="512" t="s">
        <v>314</v>
      </c>
      <c r="H8" s="513"/>
      <c r="I8" s="513"/>
      <c r="J8" s="514"/>
      <c r="K8" s="288"/>
      <c r="L8" s="288"/>
      <c r="M8" s="288"/>
      <c r="N8" s="288"/>
    </row>
    <row r="9" spans="1:14" s="70" customFormat="1" ht="13.5" customHeight="1" thickBot="1">
      <c r="A9" s="507"/>
      <c r="B9" s="141" t="s">
        <v>460</v>
      </c>
      <c r="C9" s="182" t="s">
        <v>461</v>
      </c>
      <c r="D9" s="469"/>
      <c r="E9" s="80" t="s">
        <v>653</v>
      </c>
      <c r="F9" s="82" t="s">
        <v>654</v>
      </c>
      <c r="G9" s="95">
        <v>1</v>
      </c>
      <c r="H9" s="95">
        <v>2</v>
      </c>
      <c r="I9" s="95">
        <v>3</v>
      </c>
      <c r="J9" s="95">
        <v>4</v>
      </c>
      <c r="K9" s="288"/>
      <c r="L9" s="288"/>
      <c r="M9" s="288"/>
      <c r="N9" s="288"/>
    </row>
    <row r="10" spans="1:14" s="70" customFormat="1" ht="13.5" customHeight="1" thickBot="1">
      <c r="A10" s="173">
        <v>1</v>
      </c>
      <c r="B10" s="173">
        <v>2</v>
      </c>
      <c r="C10" s="173" t="s">
        <v>462</v>
      </c>
      <c r="D10" s="89">
        <v>4</v>
      </c>
      <c r="E10" s="89">
        <v>5</v>
      </c>
      <c r="F10" s="90">
        <v>6</v>
      </c>
      <c r="G10" s="89">
        <v>7</v>
      </c>
      <c r="H10" s="89">
        <v>8</v>
      </c>
      <c r="I10" s="90">
        <v>9</v>
      </c>
      <c r="J10" s="89">
        <v>10</v>
      </c>
      <c r="K10" s="288"/>
      <c r="L10" s="288"/>
      <c r="M10" s="288"/>
      <c r="N10" s="288"/>
    </row>
    <row r="11" spans="1:14" s="2" customFormat="1" ht="24">
      <c r="A11" s="183">
        <v>8010</v>
      </c>
      <c r="B11" s="184" t="s">
        <v>646</v>
      </c>
      <c r="C11" s="185"/>
      <c r="D11" s="255">
        <f>SUM(E11:F11)</f>
        <v>29951.03065</v>
      </c>
      <c r="E11" s="255">
        <f>SUM(E13+E68)</f>
        <v>0</v>
      </c>
      <c r="F11" s="255">
        <f>SUM(F13+F68)</f>
        <v>29951.03065</v>
      </c>
      <c r="G11" s="255">
        <f>SUM(G13,G68)</f>
        <v>29951.03065</v>
      </c>
      <c r="H11" s="255">
        <f>SUM(H13,H68)</f>
        <v>29951.03065</v>
      </c>
      <c r="I11" s="255">
        <f>SUM(I13,I68)</f>
        <v>29951.03065</v>
      </c>
      <c r="J11" s="255">
        <f>SUM(J13,J68)</f>
        <v>29951.03065</v>
      </c>
      <c r="K11" s="288"/>
      <c r="L11" s="288"/>
      <c r="M11" s="288"/>
      <c r="N11" s="288"/>
    </row>
    <row r="12" spans="1:14" s="2" customFormat="1" ht="12.75" customHeight="1">
      <c r="A12" s="186"/>
      <c r="B12" s="187" t="s">
        <v>583</v>
      </c>
      <c r="C12" s="188"/>
      <c r="D12" s="256"/>
      <c r="E12" s="257"/>
      <c r="F12" s="258"/>
      <c r="G12" s="257"/>
      <c r="H12" s="257"/>
      <c r="I12" s="257"/>
      <c r="J12" s="257"/>
      <c r="K12" s="288"/>
      <c r="L12" s="288"/>
      <c r="M12" s="288"/>
      <c r="N12" s="288"/>
    </row>
    <row r="13" spans="1:14" s="1" customFormat="1" ht="24">
      <c r="A13" s="189">
        <v>8100</v>
      </c>
      <c r="B13" s="190" t="s">
        <v>428</v>
      </c>
      <c r="C13" s="191"/>
      <c r="D13" s="259">
        <f aca="true" t="shared" si="0" ref="D13:J13">SUM(D15,D43)</f>
        <v>29951.03065</v>
      </c>
      <c r="E13" s="259">
        <f t="shared" si="0"/>
        <v>0</v>
      </c>
      <c r="F13" s="259">
        <f t="shared" si="0"/>
        <v>29951.03065</v>
      </c>
      <c r="G13" s="259">
        <f t="shared" si="0"/>
        <v>29951.03065</v>
      </c>
      <c r="H13" s="259">
        <f t="shared" si="0"/>
        <v>29951.03065</v>
      </c>
      <c r="I13" s="259">
        <f t="shared" si="0"/>
        <v>29951.03065</v>
      </c>
      <c r="J13" s="259">
        <f t="shared" si="0"/>
        <v>29951.03065</v>
      </c>
      <c r="K13" s="288"/>
      <c r="L13" s="288"/>
      <c r="M13" s="288"/>
      <c r="N13" s="288"/>
    </row>
    <row r="14" spans="1:14" s="1" customFormat="1" ht="12.75" customHeight="1">
      <c r="A14" s="189"/>
      <c r="B14" s="192" t="s">
        <v>583</v>
      </c>
      <c r="C14" s="191"/>
      <c r="D14" s="259"/>
      <c r="E14" s="259"/>
      <c r="F14" s="259"/>
      <c r="G14" s="259"/>
      <c r="H14" s="259"/>
      <c r="I14" s="259"/>
      <c r="J14" s="259"/>
      <c r="K14" s="288"/>
      <c r="L14" s="288"/>
      <c r="M14" s="288"/>
      <c r="N14" s="288"/>
    </row>
    <row r="15" spans="1:14" s="1" customFormat="1" ht="24" customHeight="1">
      <c r="A15" s="193">
        <v>8110</v>
      </c>
      <c r="B15" s="194" t="s">
        <v>429</v>
      </c>
      <c r="C15" s="191"/>
      <c r="D15" s="259">
        <f aca="true" t="shared" si="1" ref="D15:J15">SUM(D17:D21)</f>
        <v>0</v>
      </c>
      <c r="E15" s="259">
        <f t="shared" si="1"/>
        <v>0</v>
      </c>
      <c r="F15" s="259">
        <f t="shared" si="1"/>
        <v>0</v>
      </c>
      <c r="G15" s="259">
        <f t="shared" si="1"/>
        <v>0</v>
      </c>
      <c r="H15" s="259">
        <f t="shared" si="1"/>
        <v>0</v>
      </c>
      <c r="I15" s="259">
        <f t="shared" si="1"/>
        <v>0</v>
      </c>
      <c r="J15" s="259">
        <f t="shared" si="1"/>
        <v>0</v>
      </c>
      <c r="K15" s="288"/>
      <c r="L15" s="288"/>
      <c r="M15" s="288"/>
      <c r="N15" s="288"/>
    </row>
    <row r="16" spans="1:14" s="1" customFormat="1" ht="12.75" customHeight="1">
      <c r="A16" s="193"/>
      <c r="B16" s="195" t="s">
        <v>583</v>
      </c>
      <c r="C16" s="191"/>
      <c r="D16" s="243"/>
      <c r="E16" s="260"/>
      <c r="F16" s="222"/>
      <c r="G16" s="243"/>
      <c r="H16" s="260"/>
      <c r="I16" s="222"/>
      <c r="J16" s="243"/>
      <c r="K16" s="288"/>
      <c r="L16" s="288"/>
      <c r="M16" s="288"/>
      <c r="N16" s="288"/>
    </row>
    <row r="17" spans="1:14" s="1" customFormat="1" ht="33" customHeight="1">
      <c r="A17" s="193">
        <v>8111</v>
      </c>
      <c r="B17" s="196" t="s">
        <v>547</v>
      </c>
      <c r="C17" s="191"/>
      <c r="D17" s="259">
        <f>SUM(D19:D20)</f>
        <v>0</v>
      </c>
      <c r="E17" s="197" t="s">
        <v>673</v>
      </c>
      <c r="F17" s="259">
        <f>SUM(F19:F20)</f>
        <v>0</v>
      </c>
      <c r="G17" s="259"/>
      <c r="H17" s="197"/>
      <c r="I17" s="259"/>
      <c r="J17" s="259"/>
      <c r="K17" s="288"/>
      <c r="L17" s="311"/>
      <c r="M17" s="288"/>
      <c r="N17" s="288"/>
    </row>
    <row r="18" spans="1:14" s="1" customFormat="1" ht="12.75" customHeight="1">
      <c r="A18" s="193"/>
      <c r="B18" s="198" t="s">
        <v>599</v>
      </c>
      <c r="C18" s="191"/>
      <c r="D18" s="259"/>
      <c r="E18" s="197"/>
      <c r="F18" s="261"/>
      <c r="G18" s="259"/>
      <c r="H18" s="197"/>
      <c r="I18" s="261"/>
      <c r="J18" s="259"/>
      <c r="K18" s="288"/>
      <c r="L18" s="311"/>
      <c r="M18" s="288"/>
      <c r="N18" s="288"/>
    </row>
    <row r="19" spans="1:14" s="1" customFormat="1" ht="13.5" customHeight="1" thickBot="1">
      <c r="A19" s="193">
        <v>8112</v>
      </c>
      <c r="B19" s="199" t="s">
        <v>590</v>
      </c>
      <c r="C19" s="72" t="s">
        <v>618</v>
      </c>
      <c r="D19" s="262">
        <f>SUM(E19:F19)</f>
        <v>0</v>
      </c>
      <c r="E19" s="197" t="s">
        <v>673</v>
      </c>
      <c r="F19" s="261"/>
      <c r="G19" s="262"/>
      <c r="H19" s="197"/>
      <c r="I19" s="261"/>
      <c r="J19" s="262"/>
      <c r="K19" s="288"/>
      <c r="L19" s="311"/>
      <c r="M19" s="288"/>
      <c r="N19" s="288"/>
    </row>
    <row r="20" spans="1:19" s="1" customFormat="1" ht="13.5" customHeight="1" thickBot="1">
      <c r="A20" s="193">
        <v>8113</v>
      </c>
      <c r="B20" s="199" t="s">
        <v>585</v>
      </c>
      <c r="C20" s="72" t="s">
        <v>619</v>
      </c>
      <c r="D20" s="262">
        <f>SUM(E20:F20)</f>
        <v>0</v>
      </c>
      <c r="E20" s="197" t="s">
        <v>673</v>
      </c>
      <c r="F20" s="261"/>
      <c r="G20" s="262"/>
      <c r="H20" s="197"/>
      <c r="I20" s="261"/>
      <c r="J20" s="262"/>
      <c r="K20" s="312"/>
      <c r="L20" s="288"/>
      <c r="M20" s="288"/>
      <c r="N20" s="288"/>
      <c r="O20" s="288"/>
      <c r="P20" s="288"/>
      <c r="Q20" s="288"/>
      <c r="R20" s="288"/>
      <c r="S20" s="288"/>
    </row>
    <row r="21" spans="1:19" s="1" customFormat="1" ht="34.5" customHeight="1">
      <c r="A21" s="193">
        <v>8120</v>
      </c>
      <c r="B21" s="196" t="s">
        <v>430</v>
      </c>
      <c r="C21" s="72"/>
      <c r="D21" s="259">
        <f>SUM(D23,D33)</f>
        <v>0</v>
      </c>
      <c r="E21" s="259">
        <f aca="true" t="shared" si="2" ref="E21:J21">SUM(E23,E33)</f>
        <v>0</v>
      </c>
      <c r="F21" s="259">
        <f t="shared" si="2"/>
        <v>0</v>
      </c>
      <c r="G21" s="259">
        <f t="shared" si="2"/>
        <v>0</v>
      </c>
      <c r="H21" s="259">
        <f t="shared" si="2"/>
        <v>0</v>
      </c>
      <c r="I21" s="259">
        <f t="shared" si="2"/>
        <v>0</v>
      </c>
      <c r="J21" s="259">
        <f t="shared" si="2"/>
        <v>0</v>
      </c>
      <c r="K21" s="312"/>
      <c r="L21" s="288"/>
      <c r="M21" s="288"/>
      <c r="N21" s="288"/>
      <c r="O21" s="288"/>
      <c r="P21" s="288"/>
      <c r="Q21" s="288"/>
      <c r="R21" s="288"/>
      <c r="S21" s="288"/>
    </row>
    <row r="22" spans="1:19" s="1" customFormat="1" ht="12.75" customHeight="1">
      <c r="A22" s="193"/>
      <c r="B22" s="198" t="s">
        <v>583</v>
      </c>
      <c r="C22" s="72"/>
      <c r="D22" s="259"/>
      <c r="E22" s="197"/>
      <c r="F22" s="261"/>
      <c r="G22" s="259"/>
      <c r="H22" s="197"/>
      <c r="I22" s="261"/>
      <c r="J22" s="259"/>
      <c r="K22" s="312"/>
      <c r="L22" s="288"/>
      <c r="M22" s="288"/>
      <c r="N22" s="288"/>
      <c r="O22" s="288"/>
      <c r="P22" s="288"/>
      <c r="Q22" s="288"/>
      <c r="R22" s="288"/>
      <c r="S22" s="288"/>
    </row>
    <row r="23" spans="1:19" s="1" customFormat="1" ht="12.75" customHeight="1">
      <c r="A23" s="193">
        <v>8121</v>
      </c>
      <c r="B23" s="196" t="s">
        <v>548</v>
      </c>
      <c r="C23" s="72"/>
      <c r="D23" s="259">
        <f>SUM(D25,D29)</f>
        <v>0</v>
      </c>
      <c r="E23" s="197" t="s">
        <v>673</v>
      </c>
      <c r="F23" s="259">
        <f>SUM(F25,F29)</f>
        <v>0</v>
      </c>
      <c r="G23" s="259">
        <f>SUM(G25,G29)</f>
        <v>0</v>
      </c>
      <c r="H23" s="259">
        <f>SUM(H25,H29)</f>
        <v>0</v>
      </c>
      <c r="I23" s="259">
        <f>SUM(I25,I29)</f>
        <v>0</v>
      </c>
      <c r="J23" s="259">
        <f>SUM(J25,J29)</f>
        <v>0</v>
      </c>
      <c r="K23" s="312"/>
      <c r="L23" s="288"/>
      <c r="M23" s="288"/>
      <c r="N23" s="288"/>
      <c r="O23" s="288"/>
      <c r="P23" s="288"/>
      <c r="Q23" s="288"/>
      <c r="R23" s="288"/>
      <c r="S23" s="288"/>
    </row>
    <row r="24" spans="1:19" s="1" customFormat="1" ht="12.75" customHeight="1">
      <c r="A24" s="193"/>
      <c r="B24" s="198" t="s">
        <v>599</v>
      </c>
      <c r="C24" s="72"/>
      <c r="D24" s="259"/>
      <c r="E24" s="197"/>
      <c r="F24" s="261"/>
      <c r="G24" s="261"/>
      <c r="H24" s="261"/>
      <c r="I24" s="261"/>
      <c r="J24" s="261"/>
      <c r="K24" s="312"/>
      <c r="L24" s="288"/>
      <c r="M24" s="288"/>
      <c r="N24" s="288"/>
      <c r="O24" s="288"/>
      <c r="P24" s="288"/>
      <c r="Q24" s="288"/>
      <c r="R24" s="288"/>
      <c r="S24" s="288"/>
    </row>
    <row r="25" spans="1:19" s="1" customFormat="1" ht="12.75" customHeight="1">
      <c r="A25" s="189">
        <v>8122</v>
      </c>
      <c r="B25" s="194" t="s">
        <v>549</v>
      </c>
      <c r="C25" s="72" t="s">
        <v>620</v>
      </c>
      <c r="D25" s="259">
        <f>SUM(D27:D28)</f>
        <v>0</v>
      </c>
      <c r="E25" s="197" t="s">
        <v>673</v>
      </c>
      <c r="F25" s="259">
        <f>SUM(F27:F28)</f>
        <v>0</v>
      </c>
      <c r="G25" s="259">
        <f>SUM(G27:G28)</f>
        <v>0</v>
      </c>
      <c r="H25" s="259">
        <f>SUM(H27:H28)</f>
        <v>0</v>
      </c>
      <c r="I25" s="259">
        <f>SUM(I27:I28)</f>
        <v>0</v>
      </c>
      <c r="J25" s="259">
        <f>SUM(J27:J28)</f>
        <v>0</v>
      </c>
      <c r="K25" s="312"/>
      <c r="L25" s="288"/>
      <c r="M25" s="288"/>
      <c r="N25" s="288"/>
      <c r="O25" s="288"/>
      <c r="P25" s="288"/>
      <c r="Q25" s="288"/>
      <c r="R25" s="288"/>
      <c r="S25" s="288"/>
    </row>
    <row r="26" spans="1:19" s="1" customFormat="1" ht="12.75" customHeight="1">
      <c r="A26" s="189"/>
      <c r="B26" s="200" t="s">
        <v>599</v>
      </c>
      <c r="C26" s="72"/>
      <c r="D26" s="259"/>
      <c r="E26" s="197"/>
      <c r="F26" s="261"/>
      <c r="G26" s="261"/>
      <c r="H26" s="261"/>
      <c r="I26" s="261"/>
      <c r="J26" s="261"/>
      <c r="K26" s="312"/>
      <c r="L26" s="288"/>
      <c r="M26" s="288"/>
      <c r="N26" s="288"/>
      <c r="O26" s="288"/>
      <c r="P26" s="288"/>
      <c r="Q26" s="288"/>
      <c r="R26" s="288"/>
      <c r="S26" s="288"/>
    </row>
    <row r="27" spans="1:19" s="1" customFormat="1" ht="13.5" customHeight="1" thickBot="1">
      <c r="A27" s="189">
        <v>8123</v>
      </c>
      <c r="B27" s="200" t="s">
        <v>605</v>
      </c>
      <c r="C27" s="72"/>
      <c r="D27" s="262">
        <f>SUM(E27:F27)</f>
        <v>0</v>
      </c>
      <c r="E27" s="197" t="s">
        <v>673</v>
      </c>
      <c r="F27" s="261"/>
      <c r="G27" s="261"/>
      <c r="H27" s="261"/>
      <c r="I27" s="261"/>
      <c r="J27" s="261"/>
      <c r="K27" s="312"/>
      <c r="L27" s="288"/>
      <c r="M27" s="288"/>
      <c r="N27" s="288"/>
      <c r="O27" s="288"/>
      <c r="P27" s="288"/>
      <c r="Q27" s="288"/>
      <c r="R27" s="288"/>
      <c r="S27" s="288"/>
    </row>
    <row r="28" spans="1:19" s="1" customFormat="1" ht="13.5" customHeight="1" thickBot="1">
      <c r="A28" s="189">
        <v>8124</v>
      </c>
      <c r="B28" s="200" t="s">
        <v>607</v>
      </c>
      <c r="C28" s="72"/>
      <c r="D28" s="262">
        <f>SUM(E28:F28)</f>
        <v>0</v>
      </c>
      <c r="E28" s="197" t="s">
        <v>673</v>
      </c>
      <c r="F28" s="261"/>
      <c r="G28" s="261"/>
      <c r="H28" s="261"/>
      <c r="I28" s="261"/>
      <c r="J28" s="261"/>
      <c r="K28" s="312"/>
      <c r="L28" s="288"/>
      <c r="M28" s="288"/>
      <c r="N28" s="288"/>
      <c r="O28" s="288"/>
      <c r="P28" s="288"/>
      <c r="Q28" s="288"/>
      <c r="R28" s="288"/>
      <c r="S28" s="288"/>
    </row>
    <row r="29" spans="1:19" s="1" customFormat="1" ht="24">
      <c r="A29" s="189">
        <v>8130</v>
      </c>
      <c r="B29" s="194" t="s">
        <v>431</v>
      </c>
      <c r="C29" s="72" t="s">
        <v>621</v>
      </c>
      <c r="D29" s="259">
        <f>SUM(D31:D32)</f>
        <v>0</v>
      </c>
      <c r="E29" s="197" t="s">
        <v>673</v>
      </c>
      <c r="F29" s="259">
        <f>SUM(F31:F32)</f>
        <v>0</v>
      </c>
      <c r="G29" s="259">
        <f>SUM(G31:G32)</f>
        <v>0</v>
      </c>
      <c r="H29" s="259">
        <f>SUM(H31:H32)</f>
        <v>0</v>
      </c>
      <c r="I29" s="259">
        <f>SUM(I31:I32)</f>
        <v>0</v>
      </c>
      <c r="J29" s="259">
        <f>SUM(J31:J32)</f>
        <v>0</v>
      </c>
      <c r="K29" s="312"/>
      <c r="L29" s="288"/>
      <c r="M29" s="288"/>
      <c r="N29" s="288"/>
      <c r="O29" s="288"/>
      <c r="P29" s="288"/>
      <c r="Q29" s="288"/>
      <c r="R29" s="288"/>
      <c r="S29" s="288"/>
    </row>
    <row r="30" spans="1:19" s="1" customFormat="1" ht="12.75" customHeight="1">
      <c r="A30" s="189"/>
      <c r="B30" s="200" t="s">
        <v>599</v>
      </c>
      <c r="C30" s="72"/>
      <c r="D30" s="259"/>
      <c r="E30" s="197"/>
      <c r="F30" s="261"/>
      <c r="G30" s="259"/>
      <c r="H30" s="197"/>
      <c r="I30" s="261"/>
      <c r="J30" s="259"/>
      <c r="K30" s="312"/>
      <c r="L30" s="288"/>
      <c r="M30" s="288"/>
      <c r="N30" s="288"/>
      <c r="O30" s="288"/>
      <c r="P30" s="288"/>
      <c r="Q30" s="288"/>
      <c r="R30" s="288"/>
      <c r="S30" s="288"/>
    </row>
    <row r="31" spans="1:19" s="1" customFormat="1" ht="13.5" customHeight="1" thickBot="1">
      <c r="A31" s="189">
        <v>8131</v>
      </c>
      <c r="B31" s="200" t="s">
        <v>611</v>
      </c>
      <c r="C31" s="72"/>
      <c r="D31" s="262">
        <f>SUM(E31:F31)</f>
        <v>0</v>
      </c>
      <c r="E31" s="197" t="s">
        <v>673</v>
      </c>
      <c r="F31" s="261"/>
      <c r="G31" s="262"/>
      <c r="H31" s="197"/>
      <c r="I31" s="261"/>
      <c r="J31" s="262"/>
      <c r="K31" s="312"/>
      <c r="L31" s="288"/>
      <c r="M31" s="288"/>
      <c r="N31" s="288"/>
      <c r="O31" s="288"/>
      <c r="P31" s="288"/>
      <c r="Q31" s="288"/>
      <c r="R31" s="288"/>
      <c r="S31" s="288"/>
    </row>
    <row r="32" spans="1:19" s="1" customFormat="1" ht="13.5" customHeight="1" thickBot="1">
      <c r="A32" s="189">
        <v>8132</v>
      </c>
      <c r="B32" s="200" t="s">
        <v>609</v>
      </c>
      <c r="C32" s="72"/>
      <c r="D32" s="262">
        <f>SUM(E32:F32)</f>
        <v>0</v>
      </c>
      <c r="E32" s="197" t="s">
        <v>673</v>
      </c>
      <c r="F32" s="261"/>
      <c r="G32" s="262"/>
      <c r="H32" s="197"/>
      <c r="I32" s="261"/>
      <c r="J32" s="262"/>
      <c r="K32" s="312"/>
      <c r="L32" s="288"/>
      <c r="M32" s="288"/>
      <c r="N32" s="288"/>
      <c r="O32" s="288"/>
      <c r="P32" s="288"/>
      <c r="Q32" s="288"/>
      <c r="R32" s="288"/>
      <c r="S32" s="288"/>
    </row>
    <row r="33" spans="1:19" s="22" customFormat="1" ht="12.75" customHeight="1">
      <c r="A33" s="189">
        <v>8140</v>
      </c>
      <c r="B33" s="194" t="s">
        <v>432</v>
      </c>
      <c r="C33" s="72"/>
      <c r="D33" s="259">
        <f>SUM(D35,D39)</f>
        <v>0</v>
      </c>
      <c r="E33" s="259">
        <f aca="true" t="shared" si="3" ref="E33:J33">SUM(E35,E39)</f>
        <v>0</v>
      </c>
      <c r="F33" s="259">
        <f t="shared" si="3"/>
        <v>0</v>
      </c>
      <c r="G33" s="259">
        <f t="shared" si="3"/>
        <v>0</v>
      </c>
      <c r="H33" s="259">
        <f t="shared" si="3"/>
        <v>0</v>
      </c>
      <c r="I33" s="259">
        <f t="shared" si="3"/>
        <v>0</v>
      </c>
      <c r="J33" s="259">
        <f t="shared" si="3"/>
        <v>0</v>
      </c>
      <c r="K33" s="312"/>
      <c r="L33" s="288"/>
      <c r="M33" s="288"/>
      <c r="N33" s="288"/>
      <c r="O33" s="288"/>
      <c r="P33" s="288"/>
      <c r="Q33" s="288"/>
      <c r="R33" s="288"/>
      <c r="S33" s="288"/>
    </row>
    <row r="34" spans="1:19" s="22" customFormat="1" ht="13.5" customHeight="1" thickBot="1">
      <c r="A34" s="193"/>
      <c r="B34" s="198" t="s">
        <v>599</v>
      </c>
      <c r="C34" s="72"/>
      <c r="D34" s="259"/>
      <c r="E34" s="197"/>
      <c r="F34" s="261"/>
      <c r="G34" s="259"/>
      <c r="H34" s="197"/>
      <c r="I34" s="261"/>
      <c r="J34" s="259"/>
      <c r="K34" s="312"/>
      <c r="L34" s="288"/>
      <c r="M34" s="288"/>
      <c r="N34" s="288"/>
      <c r="O34" s="288"/>
      <c r="P34" s="288"/>
      <c r="Q34" s="288"/>
      <c r="R34" s="288"/>
      <c r="S34" s="288"/>
    </row>
    <row r="35" spans="1:19" s="22" customFormat="1" ht="24">
      <c r="A35" s="189">
        <v>8141</v>
      </c>
      <c r="B35" s="194" t="s">
        <v>433</v>
      </c>
      <c r="C35" s="72" t="s">
        <v>620</v>
      </c>
      <c r="D35" s="263">
        <f>SUM(D37:D38)</f>
        <v>0</v>
      </c>
      <c r="E35" s="263">
        <f aca="true" t="shared" si="4" ref="E35:J35">SUM(E37:E38)</f>
        <v>0</v>
      </c>
      <c r="F35" s="263">
        <f t="shared" si="4"/>
        <v>0</v>
      </c>
      <c r="G35" s="263">
        <f t="shared" si="4"/>
        <v>0</v>
      </c>
      <c r="H35" s="263">
        <f t="shared" si="4"/>
        <v>0</v>
      </c>
      <c r="I35" s="263">
        <f t="shared" si="4"/>
        <v>0</v>
      </c>
      <c r="J35" s="263">
        <f t="shared" si="4"/>
        <v>0</v>
      </c>
      <c r="K35" s="312"/>
      <c r="L35" s="288"/>
      <c r="M35" s="288"/>
      <c r="N35" s="288"/>
      <c r="O35" s="288"/>
      <c r="P35" s="288"/>
      <c r="Q35" s="288"/>
      <c r="R35" s="288"/>
      <c r="S35" s="288"/>
    </row>
    <row r="36" spans="1:19" s="22" customFormat="1" ht="13.5" customHeight="1" thickBot="1">
      <c r="A36" s="189"/>
      <c r="B36" s="200" t="s">
        <v>599</v>
      </c>
      <c r="C36" s="234"/>
      <c r="D36" s="259"/>
      <c r="E36" s="197"/>
      <c r="F36" s="261"/>
      <c r="G36" s="259"/>
      <c r="H36" s="197"/>
      <c r="I36" s="261"/>
      <c r="J36" s="259"/>
      <c r="K36" s="312"/>
      <c r="L36" s="288"/>
      <c r="M36" s="288"/>
      <c r="N36" s="288"/>
      <c r="O36" s="288"/>
      <c r="P36" s="288"/>
      <c r="Q36" s="288"/>
      <c r="R36" s="288"/>
      <c r="S36" s="288"/>
    </row>
    <row r="37" spans="1:19" s="22" customFormat="1" ht="13.5" customHeight="1" thickBot="1">
      <c r="A37" s="183">
        <v>8142</v>
      </c>
      <c r="B37" s="201" t="s">
        <v>612</v>
      </c>
      <c r="C37" s="235"/>
      <c r="D37" s="262">
        <f>SUM(E37:F37)</f>
        <v>0</v>
      </c>
      <c r="E37" s="197"/>
      <c r="F37" s="261" t="s">
        <v>166</v>
      </c>
      <c r="G37" s="262"/>
      <c r="H37" s="197"/>
      <c r="I37" s="261"/>
      <c r="J37" s="262"/>
      <c r="K37" s="312"/>
      <c r="L37" s="288"/>
      <c r="M37" s="288"/>
      <c r="N37" s="288"/>
      <c r="O37" s="288"/>
      <c r="P37" s="288"/>
      <c r="Q37" s="288"/>
      <c r="R37" s="288"/>
      <c r="S37" s="288"/>
    </row>
    <row r="38" spans="1:19" s="22" customFormat="1" ht="13.5" customHeight="1" thickBot="1">
      <c r="A38" s="202">
        <v>8143</v>
      </c>
      <c r="B38" s="203" t="s">
        <v>613</v>
      </c>
      <c r="C38" s="236"/>
      <c r="D38" s="262">
        <f>SUM(E38:F38)</f>
        <v>0</v>
      </c>
      <c r="E38" s="264"/>
      <c r="F38" s="265" t="s">
        <v>166</v>
      </c>
      <c r="G38" s="262"/>
      <c r="H38" s="264"/>
      <c r="I38" s="265"/>
      <c r="J38" s="262"/>
      <c r="K38" s="312"/>
      <c r="L38" s="288"/>
      <c r="M38" s="288"/>
      <c r="N38" s="288"/>
      <c r="O38" s="288"/>
      <c r="P38" s="288"/>
      <c r="Q38" s="288"/>
      <c r="R38" s="288"/>
      <c r="S38" s="288"/>
    </row>
    <row r="39" spans="1:19" s="22" customFormat="1" ht="27" customHeight="1">
      <c r="A39" s="183">
        <v>8150</v>
      </c>
      <c r="B39" s="204" t="s">
        <v>434</v>
      </c>
      <c r="C39" s="237" t="s">
        <v>621</v>
      </c>
      <c r="D39" s="263">
        <f>SUM(D41:D42)</f>
        <v>0</v>
      </c>
      <c r="E39" s="263">
        <f aca="true" t="shared" si="5" ref="E39:J39">SUM(E41:E42)</f>
        <v>0</v>
      </c>
      <c r="F39" s="263">
        <f t="shared" si="5"/>
        <v>0</v>
      </c>
      <c r="G39" s="263">
        <f t="shared" si="5"/>
        <v>0</v>
      </c>
      <c r="H39" s="263">
        <f t="shared" si="5"/>
        <v>0</v>
      </c>
      <c r="I39" s="263">
        <f t="shared" si="5"/>
        <v>0</v>
      </c>
      <c r="J39" s="263">
        <f t="shared" si="5"/>
        <v>0</v>
      </c>
      <c r="K39" s="312"/>
      <c r="L39" s="288"/>
      <c r="M39" s="288"/>
      <c r="N39" s="288"/>
      <c r="O39" s="288"/>
      <c r="P39" s="288"/>
      <c r="Q39" s="288"/>
      <c r="R39" s="288"/>
      <c r="S39" s="288"/>
    </row>
    <row r="40" spans="1:19" s="22" customFormat="1" ht="12.75" customHeight="1">
      <c r="A40" s="189"/>
      <c r="B40" s="200" t="s">
        <v>599</v>
      </c>
      <c r="C40" s="238"/>
      <c r="D40" s="259"/>
      <c r="E40" s="197"/>
      <c r="F40" s="261"/>
      <c r="G40" s="259"/>
      <c r="H40" s="197"/>
      <c r="I40" s="261"/>
      <c r="J40" s="259"/>
      <c r="K40" s="312"/>
      <c r="L40" s="288"/>
      <c r="M40" s="288"/>
      <c r="N40" s="288"/>
      <c r="O40" s="288"/>
      <c r="P40" s="288"/>
      <c r="Q40" s="288"/>
      <c r="R40" s="288"/>
      <c r="S40" s="288"/>
    </row>
    <row r="41" spans="1:19" s="22" customFormat="1" ht="13.5" customHeight="1" thickBot="1">
      <c r="A41" s="189">
        <v>8151</v>
      </c>
      <c r="B41" s="200" t="s">
        <v>611</v>
      </c>
      <c r="C41" s="238"/>
      <c r="D41" s="262">
        <f>SUM(E41:F41)</f>
        <v>0</v>
      </c>
      <c r="E41" s="197"/>
      <c r="F41" s="261" t="s">
        <v>166</v>
      </c>
      <c r="G41" s="262"/>
      <c r="H41" s="197"/>
      <c r="I41" s="261"/>
      <c r="J41" s="262"/>
      <c r="K41" s="312"/>
      <c r="L41" s="288"/>
      <c r="M41" s="288"/>
      <c r="N41" s="288"/>
      <c r="O41" s="288"/>
      <c r="P41" s="288"/>
      <c r="Q41" s="288"/>
      <c r="R41" s="288"/>
      <c r="S41" s="288"/>
    </row>
    <row r="42" spans="1:19" s="22" customFormat="1" ht="13.5" customHeight="1" thickBot="1">
      <c r="A42" s="205">
        <v>8152</v>
      </c>
      <c r="B42" s="206" t="s">
        <v>610</v>
      </c>
      <c r="C42" s="239"/>
      <c r="D42" s="262">
        <f>SUM(E42:F42)</f>
        <v>0</v>
      </c>
      <c r="E42" s="264"/>
      <c r="F42" s="265" t="s">
        <v>166</v>
      </c>
      <c r="G42" s="262"/>
      <c r="H42" s="264"/>
      <c r="I42" s="265"/>
      <c r="J42" s="262"/>
      <c r="K42" s="312"/>
      <c r="L42" s="288"/>
      <c r="M42" s="288"/>
      <c r="N42" s="288"/>
      <c r="O42" s="288"/>
      <c r="P42" s="288"/>
      <c r="Q42" s="288"/>
      <c r="R42" s="288"/>
      <c r="S42" s="288"/>
    </row>
    <row r="43" spans="1:19" s="22" customFormat="1" ht="37.5" customHeight="1" thickBot="1">
      <c r="A43" s="207">
        <v>8160</v>
      </c>
      <c r="B43" s="208" t="s">
        <v>441</v>
      </c>
      <c r="C43" s="240"/>
      <c r="D43" s="266">
        <f aca="true" t="shared" si="6" ref="D43:J43">SUM(D45,D50,D54,D66)</f>
        <v>29951.03065</v>
      </c>
      <c r="E43" s="266">
        <f t="shared" si="6"/>
        <v>0</v>
      </c>
      <c r="F43" s="266">
        <f t="shared" si="6"/>
        <v>29951.03065</v>
      </c>
      <c r="G43" s="266">
        <f t="shared" si="6"/>
        <v>29951.03065</v>
      </c>
      <c r="H43" s="266">
        <f t="shared" si="6"/>
        <v>29951.03065</v>
      </c>
      <c r="I43" s="266">
        <f t="shared" si="6"/>
        <v>29951.03065</v>
      </c>
      <c r="J43" s="266">
        <f t="shared" si="6"/>
        <v>29951.03065</v>
      </c>
      <c r="K43" s="312"/>
      <c r="L43" s="288"/>
      <c r="M43" s="288"/>
      <c r="N43" s="288"/>
      <c r="O43" s="288"/>
      <c r="P43" s="288"/>
      <c r="Q43" s="288"/>
      <c r="R43" s="288"/>
      <c r="S43" s="288"/>
    </row>
    <row r="44" spans="1:19" s="22" customFormat="1" ht="13.5" customHeight="1" thickBot="1">
      <c r="A44" s="209"/>
      <c r="B44" s="210" t="s">
        <v>583</v>
      </c>
      <c r="C44" s="241"/>
      <c r="D44" s="267"/>
      <c r="E44" s="268"/>
      <c r="F44" s="269"/>
      <c r="G44" s="267"/>
      <c r="H44" s="268"/>
      <c r="I44" s="269"/>
      <c r="J44" s="267"/>
      <c r="K44" s="312"/>
      <c r="L44" s="288"/>
      <c r="M44" s="288"/>
      <c r="N44" s="288"/>
      <c r="O44" s="288"/>
      <c r="P44" s="288"/>
      <c r="Q44" s="288"/>
      <c r="R44" s="288"/>
      <c r="S44" s="288"/>
    </row>
    <row r="45" spans="1:19" s="2" customFormat="1" ht="29.25" customHeight="1" thickBot="1">
      <c r="A45" s="207">
        <v>8161</v>
      </c>
      <c r="B45" s="211" t="s">
        <v>435</v>
      </c>
      <c r="C45" s="240"/>
      <c r="D45" s="270">
        <f>SUM(D47:D49)</f>
        <v>0</v>
      </c>
      <c r="E45" s="271" t="s">
        <v>673</v>
      </c>
      <c r="F45" s="270">
        <f>SUM(F47:F49)</f>
        <v>0</v>
      </c>
      <c r="G45" s="270">
        <f>SUM(G47:G49)</f>
        <v>0</v>
      </c>
      <c r="H45" s="270">
        <f>SUM(H47:H49)</f>
        <v>0</v>
      </c>
      <c r="I45" s="270">
        <f>SUM(I47:I49)</f>
        <v>0</v>
      </c>
      <c r="J45" s="270">
        <f>SUM(J47:J49)</f>
        <v>0</v>
      </c>
      <c r="K45" s="312"/>
      <c r="L45" s="288"/>
      <c r="M45" s="288"/>
      <c r="N45" s="288"/>
      <c r="O45" s="288"/>
      <c r="P45" s="288"/>
      <c r="Q45" s="288"/>
      <c r="R45" s="288"/>
      <c r="S45" s="288"/>
    </row>
    <row r="46" spans="1:19" s="2" customFormat="1" ht="12.75" customHeight="1">
      <c r="A46" s="186"/>
      <c r="B46" s="212" t="s">
        <v>599</v>
      </c>
      <c r="C46" s="242"/>
      <c r="D46" s="256"/>
      <c r="E46" s="272"/>
      <c r="F46" s="258"/>
      <c r="G46" s="256"/>
      <c r="H46" s="272"/>
      <c r="I46" s="258"/>
      <c r="J46" s="256"/>
      <c r="K46" s="312"/>
      <c r="L46" s="288"/>
      <c r="M46" s="288"/>
      <c r="N46" s="288"/>
      <c r="O46" s="288"/>
      <c r="P46" s="288"/>
      <c r="Q46" s="288"/>
      <c r="R46" s="288"/>
      <c r="S46" s="288"/>
    </row>
    <row r="47" spans="1:19" s="1" customFormat="1" ht="27" customHeight="1" thickBot="1">
      <c r="A47" s="189">
        <v>8162</v>
      </c>
      <c r="B47" s="200" t="s">
        <v>580</v>
      </c>
      <c r="C47" s="238" t="s">
        <v>622</v>
      </c>
      <c r="D47" s="262"/>
      <c r="E47" s="197" t="s">
        <v>673</v>
      </c>
      <c r="F47" s="261"/>
      <c r="G47" s="262"/>
      <c r="H47" s="197"/>
      <c r="I47" s="261"/>
      <c r="J47" s="262"/>
      <c r="K47" s="312"/>
      <c r="L47" s="288"/>
      <c r="M47" s="288"/>
      <c r="N47" s="288"/>
      <c r="O47" s="288"/>
      <c r="P47" s="288"/>
      <c r="Q47" s="288"/>
      <c r="R47" s="288"/>
      <c r="S47" s="288"/>
    </row>
    <row r="48" spans="1:19" s="2" customFormat="1" ht="71.25" customHeight="1" thickBot="1">
      <c r="A48" s="213">
        <v>8163</v>
      </c>
      <c r="B48" s="200" t="s">
        <v>535</v>
      </c>
      <c r="C48" s="238" t="s">
        <v>622</v>
      </c>
      <c r="D48" s="262">
        <f>SUM(E48:F48)</f>
        <v>0</v>
      </c>
      <c r="E48" s="271" t="s">
        <v>673</v>
      </c>
      <c r="F48" s="273"/>
      <c r="G48" s="262"/>
      <c r="H48" s="271"/>
      <c r="I48" s="273"/>
      <c r="J48" s="262"/>
      <c r="K48" s="312"/>
      <c r="L48" s="288"/>
      <c r="M48" s="288"/>
      <c r="N48" s="288"/>
      <c r="O48" s="288"/>
      <c r="P48" s="288"/>
      <c r="Q48" s="288"/>
      <c r="R48" s="288"/>
      <c r="S48" s="288"/>
    </row>
    <row r="49" spans="1:19" s="1" customFormat="1" ht="14.25" customHeight="1" thickBot="1">
      <c r="A49" s="205">
        <v>8164</v>
      </c>
      <c r="B49" s="206" t="s">
        <v>581</v>
      </c>
      <c r="C49" s="239" t="s">
        <v>623</v>
      </c>
      <c r="D49" s="262">
        <f>SUM(E49:F49)</f>
        <v>0</v>
      </c>
      <c r="E49" s="264" t="s">
        <v>673</v>
      </c>
      <c r="F49" s="265"/>
      <c r="G49" s="262"/>
      <c r="H49" s="264"/>
      <c r="I49" s="265"/>
      <c r="J49" s="262"/>
      <c r="K49" s="312"/>
      <c r="L49" s="288"/>
      <c r="M49" s="288"/>
      <c r="N49" s="288"/>
      <c r="O49" s="288"/>
      <c r="P49" s="288"/>
      <c r="Q49" s="288"/>
      <c r="R49" s="288"/>
      <c r="S49" s="288"/>
    </row>
    <row r="50" spans="1:19" s="2" customFormat="1" ht="13.5" customHeight="1" thickBot="1">
      <c r="A50" s="207">
        <v>8170</v>
      </c>
      <c r="B50" s="211" t="s">
        <v>589</v>
      </c>
      <c r="C50" s="240"/>
      <c r="D50" s="178">
        <f>SUM(D52:D53)</f>
        <v>0</v>
      </c>
      <c r="E50" s="178">
        <f aca="true" t="shared" si="7" ref="E50:J50">SUM(E52:E53)</f>
        <v>0</v>
      </c>
      <c r="F50" s="178">
        <f t="shared" si="7"/>
        <v>0</v>
      </c>
      <c r="G50" s="178">
        <f t="shared" si="7"/>
        <v>0</v>
      </c>
      <c r="H50" s="178">
        <f t="shared" si="7"/>
        <v>0</v>
      </c>
      <c r="I50" s="178">
        <f t="shared" si="7"/>
        <v>0</v>
      </c>
      <c r="J50" s="178">
        <f t="shared" si="7"/>
        <v>0</v>
      </c>
      <c r="K50" s="312"/>
      <c r="L50" s="288"/>
      <c r="M50" s="288"/>
      <c r="N50" s="288"/>
      <c r="O50" s="288"/>
      <c r="P50" s="288"/>
      <c r="Q50" s="288"/>
      <c r="R50" s="288"/>
      <c r="S50" s="288"/>
    </row>
    <row r="51" spans="1:19" s="2" customFormat="1" ht="12.75" customHeight="1">
      <c r="A51" s="186"/>
      <c r="B51" s="212" t="s">
        <v>599</v>
      </c>
      <c r="C51" s="242"/>
      <c r="D51" s="274"/>
      <c r="E51" s="272"/>
      <c r="F51" s="275"/>
      <c r="G51" s="274"/>
      <c r="H51" s="272"/>
      <c r="I51" s="275"/>
      <c r="J51" s="274"/>
      <c r="K51" s="312"/>
      <c r="L51" s="288"/>
      <c r="M51" s="288"/>
      <c r="N51" s="288"/>
      <c r="O51" s="288"/>
      <c r="P51" s="288"/>
      <c r="Q51" s="288"/>
      <c r="R51" s="288"/>
      <c r="S51" s="288"/>
    </row>
    <row r="52" spans="1:19" s="1" customFormat="1" ht="24.75" thickBot="1">
      <c r="A52" s="189">
        <v>8171</v>
      </c>
      <c r="B52" s="200" t="s">
        <v>587</v>
      </c>
      <c r="C52" s="238" t="s">
        <v>624</v>
      </c>
      <c r="D52" s="262">
        <f>SUM(E52:F52)</f>
        <v>0</v>
      </c>
      <c r="E52" s="276"/>
      <c r="F52" s="277"/>
      <c r="G52" s="262"/>
      <c r="H52" s="276"/>
      <c r="I52" s="277"/>
      <c r="J52" s="262"/>
      <c r="K52" s="312"/>
      <c r="L52" s="313"/>
      <c r="M52" s="313"/>
      <c r="N52" s="313"/>
      <c r="O52" s="313"/>
      <c r="P52" s="288"/>
      <c r="Q52" s="288"/>
      <c r="R52" s="288"/>
      <c r="S52" s="288"/>
    </row>
    <row r="53" spans="1:15" s="1" customFormat="1" ht="13.5" customHeight="1" thickBot="1">
      <c r="A53" s="189">
        <v>8172</v>
      </c>
      <c r="B53" s="199" t="s">
        <v>588</v>
      </c>
      <c r="C53" s="238" t="s">
        <v>625</v>
      </c>
      <c r="D53" s="262">
        <f>SUM(E53:F53)</f>
        <v>0</v>
      </c>
      <c r="E53" s="278"/>
      <c r="F53" s="279"/>
      <c r="G53" s="262"/>
      <c r="H53" s="278"/>
      <c r="I53" s="279"/>
      <c r="J53" s="262"/>
      <c r="K53" s="312"/>
      <c r="L53" s="313"/>
      <c r="M53" s="313"/>
      <c r="N53" s="313"/>
      <c r="O53" s="313"/>
    </row>
    <row r="54" spans="1:15" s="2" customFormat="1" ht="24.75" thickBot="1">
      <c r="A54" s="214">
        <v>8190</v>
      </c>
      <c r="B54" s="215" t="s">
        <v>436</v>
      </c>
      <c r="C54" s="216"/>
      <c r="D54" s="120">
        <f>SUM(E54:F54)</f>
        <v>29951.03065</v>
      </c>
      <c r="E54" s="270">
        <f>SUM(E56+E60-E59)</f>
        <v>0</v>
      </c>
      <c r="F54" s="270">
        <f>SUM(F60)</f>
        <v>29951.03065</v>
      </c>
      <c r="G54" s="270">
        <f>SUM(G56+G60-G59)</f>
        <v>29951.03065</v>
      </c>
      <c r="H54" s="270">
        <f>SUM(H56+H60-H59)</f>
        <v>29951.03065</v>
      </c>
      <c r="I54" s="270">
        <f>SUM(I56+I60-I59)</f>
        <v>29951.03065</v>
      </c>
      <c r="J54" s="270">
        <f>SUM(J56+J60-J59)</f>
        <v>29951.03065</v>
      </c>
      <c r="K54" s="312"/>
      <c r="L54" s="313"/>
      <c r="M54" s="313"/>
      <c r="N54" s="313"/>
      <c r="O54" s="313"/>
    </row>
    <row r="55" spans="1:15" s="2" customFormat="1" ht="12.75" customHeight="1">
      <c r="A55" s="217"/>
      <c r="B55" s="198" t="s">
        <v>586</v>
      </c>
      <c r="C55" s="5"/>
      <c r="D55" s="280"/>
      <c r="E55" s="281"/>
      <c r="F55" s="282"/>
      <c r="G55" s="280"/>
      <c r="H55" s="281"/>
      <c r="I55" s="282"/>
      <c r="J55" s="280"/>
      <c r="K55" s="312"/>
      <c r="L55" s="313"/>
      <c r="M55" s="313"/>
      <c r="N55" s="313"/>
      <c r="O55" s="313"/>
    </row>
    <row r="56" spans="1:15" s="1" customFormat="1" ht="24">
      <c r="A56" s="218">
        <v>8191</v>
      </c>
      <c r="B56" s="212" t="s">
        <v>489</v>
      </c>
      <c r="C56" s="219">
        <v>9320</v>
      </c>
      <c r="D56" s="283">
        <f>SUM(E56:F56)</f>
        <v>0</v>
      </c>
      <c r="E56" s="284"/>
      <c r="F56" s="285" t="s">
        <v>166</v>
      </c>
      <c r="G56" s="284"/>
      <c r="H56" s="284"/>
      <c r="I56" s="284"/>
      <c r="J56" s="284"/>
      <c r="K56" s="312"/>
      <c r="L56" s="313"/>
      <c r="M56" s="313"/>
      <c r="N56" s="313"/>
      <c r="O56" s="313"/>
    </row>
    <row r="57" spans="1:15" s="1" customFormat="1" ht="12.75" customHeight="1">
      <c r="A57" s="220"/>
      <c r="B57" s="198" t="s">
        <v>584</v>
      </c>
      <c r="C57" s="221"/>
      <c r="D57" s="259"/>
      <c r="E57" s="260"/>
      <c r="F57" s="261"/>
      <c r="G57" s="259"/>
      <c r="H57" s="259"/>
      <c r="I57" s="261"/>
      <c r="J57" s="259"/>
      <c r="K57" s="312"/>
      <c r="L57" s="313"/>
      <c r="M57" s="313"/>
      <c r="N57" s="313"/>
      <c r="O57" s="313"/>
    </row>
    <row r="58" spans="1:15" s="1" customFormat="1" ht="35.25" customHeight="1">
      <c r="A58" s="220">
        <v>8192</v>
      </c>
      <c r="B58" s="200" t="s">
        <v>582</v>
      </c>
      <c r="C58" s="221"/>
      <c r="D58" s="283">
        <f>SUM(E58:F58)</f>
        <v>0</v>
      </c>
      <c r="E58" s="260"/>
      <c r="F58" s="222" t="s">
        <v>673</v>
      </c>
      <c r="G58" s="260"/>
      <c r="H58" s="260"/>
      <c r="I58" s="260"/>
      <c r="J58" s="260"/>
      <c r="K58" s="312"/>
      <c r="L58" s="313"/>
      <c r="M58" s="313"/>
      <c r="N58" s="313"/>
      <c r="O58" s="313"/>
    </row>
    <row r="59" spans="1:15" s="1" customFormat="1" ht="24.75" thickBot="1">
      <c r="A59" s="220">
        <v>8193</v>
      </c>
      <c r="B59" s="200" t="s">
        <v>442</v>
      </c>
      <c r="C59" s="221"/>
      <c r="D59" s="259">
        <f>D56-D58</f>
        <v>0</v>
      </c>
      <c r="E59" s="259">
        <f>E56-E58</f>
        <v>0</v>
      </c>
      <c r="F59" s="222" t="s">
        <v>166</v>
      </c>
      <c r="G59" s="259">
        <f>G56-G58</f>
        <v>0</v>
      </c>
      <c r="H59" s="259">
        <f>H56-H58</f>
        <v>0</v>
      </c>
      <c r="I59" s="259">
        <f>I56-I58</f>
        <v>0</v>
      </c>
      <c r="J59" s="259">
        <f>J56-J58</f>
        <v>0</v>
      </c>
      <c r="K59" s="312"/>
      <c r="L59" s="313"/>
      <c r="M59" s="313"/>
      <c r="N59" s="313"/>
      <c r="O59" s="313"/>
    </row>
    <row r="60" spans="1:15" s="1" customFormat="1" ht="24.75" thickBot="1">
      <c r="A60" s="220">
        <v>8194</v>
      </c>
      <c r="B60" s="223" t="s">
        <v>566</v>
      </c>
      <c r="C60" s="224">
        <v>9330</v>
      </c>
      <c r="D60" s="270">
        <f>D62+D63</f>
        <v>19884.47625</v>
      </c>
      <c r="E60" s="270">
        <f aca="true" t="shared" si="8" ref="E60:J60">SUM(E62,E63)</f>
        <v>0</v>
      </c>
      <c r="F60" s="270">
        <f>F62+F63</f>
        <v>29951.03065</v>
      </c>
      <c r="G60" s="270">
        <f t="shared" si="8"/>
        <v>29951.03065</v>
      </c>
      <c r="H60" s="270">
        <f t="shared" si="8"/>
        <v>29951.03065</v>
      </c>
      <c r="I60" s="270">
        <f t="shared" si="8"/>
        <v>29951.03065</v>
      </c>
      <c r="J60" s="270">
        <f t="shared" si="8"/>
        <v>29951.03065</v>
      </c>
      <c r="K60" s="312"/>
      <c r="L60" s="313"/>
      <c r="M60" s="313"/>
      <c r="N60" s="313"/>
      <c r="O60" s="313"/>
    </row>
    <row r="61" spans="1:15" s="1" customFormat="1" ht="12.75" customHeight="1">
      <c r="A61" s="220"/>
      <c r="B61" s="198" t="s">
        <v>584</v>
      </c>
      <c r="C61" s="224"/>
      <c r="D61" s="286"/>
      <c r="E61" s="197"/>
      <c r="F61" s="261"/>
      <c r="G61" s="286"/>
      <c r="H61" s="197"/>
      <c r="I61" s="261"/>
      <c r="J61" s="286"/>
      <c r="K61" s="312"/>
      <c r="L61" s="313"/>
      <c r="M61" s="313"/>
      <c r="N61" s="313"/>
      <c r="O61" s="313"/>
    </row>
    <row r="62" spans="1:15" s="1" customFormat="1" ht="24.75" thickBot="1">
      <c r="A62" s="220">
        <v>8195</v>
      </c>
      <c r="B62" s="200" t="s">
        <v>490</v>
      </c>
      <c r="C62" s="224"/>
      <c r="D62" s="262">
        <f>F62</f>
        <v>19884.47625</v>
      </c>
      <c r="E62" s="197" t="s">
        <v>673</v>
      </c>
      <c r="F62" s="261">
        <v>19884.47625</v>
      </c>
      <c r="G62" s="261">
        <v>19884.47625</v>
      </c>
      <c r="H62" s="261">
        <v>19884.47625</v>
      </c>
      <c r="I62" s="261">
        <v>19884.47625</v>
      </c>
      <c r="J62" s="261">
        <v>19884.47625</v>
      </c>
      <c r="K62" s="312"/>
      <c r="L62" s="313"/>
      <c r="M62" s="313"/>
      <c r="N62" s="313"/>
      <c r="O62" s="313"/>
    </row>
    <row r="63" spans="1:15" s="1" customFormat="1" ht="24.75" thickBot="1">
      <c r="A63" s="225">
        <v>8196</v>
      </c>
      <c r="B63" s="200" t="s">
        <v>536</v>
      </c>
      <c r="C63" s="224"/>
      <c r="D63" s="262">
        <f>SUM(D59)</f>
        <v>0</v>
      </c>
      <c r="E63" s="197" t="s">
        <v>673</v>
      </c>
      <c r="F63" s="284">
        <v>10066.5544</v>
      </c>
      <c r="G63" s="284">
        <v>10066.5544</v>
      </c>
      <c r="H63" s="284">
        <v>10066.5544</v>
      </c>
      <c r="I63" s="284">
        <v>10066.5544</v>
      </c>
      <c r="J63" s="284">
        <v>10066.5544</v>
      </c>
      <c r="K63" s="312"/>
      <c r="L63" s="313"/>
      <c r="M63" s="313"/>
      <c r="N63" s="313"/>
      <c r="O63" s="313"/>
    </row>
    <row r="64" spans="1:15" s="1" customFormat="1" ht="24.75" thickBot="1">
      <c r="A64" s="220">
        <v>8197</v>
      </c>
      <c r="B64" s="226" t="s">
        <v>486</v>
      </c>
      <c r="C64" s="227"/>
      <c r="D64" s="262" t="s">
        <v>166</v>
      </c>
      <c r="E64" s="232" t="s">
        <v>673</v>
      </c>
      <c r="F64" s="244" t="s">
        <v>166</v>
      </c>
      <c r="G64" s="262"/>
      <c r="H64" s="232"/>
      <c r="I64" s="244"/>
      <c r="J64" s="262"/>
      <c r="K64" s="312"/>
      <c r="L64" s="313"/>
      <c r="M64" s="313"/>
      <c r="N64" s="313"/>
      <c r="O64" s="313"/>
    </row>
    <row r="65" spans="1:15" s="1" customFormat="1" ht="36.75" thickBot="1">
      <c r="A65" s="220">
        <v>8198</v>
      </c>
      <c r="B65" s="228" t="s">
        <v>487</v>
      </c>
      <c r="C65" s="229"/>
      <c r="D65" s="262">
        <f>SUM(E65:F65)</f>
        <v>0</v>
      </c>
      <c r="E65" s="197" t="s">
        <v>166</v>
      </c>
      <c r="F65" s="261">
        <v>0</v>
      </c>
      <c r="G65" s="261">
        <v>0</v>
      </c>
      <c r="H65" s="261">
        <v>0</v>
      </c>
      <c r="I65" s="261">
        <v>0</v>
      </c>
      <c r="J65" s="261">
        <v>0</v>
      </c>
      <c r="K65" s="312"/>
      <c r="L65" s="313"/>
      <c r="M65" s="313"/>
      <c r="N65" s="313"/>
      <c r="O65" s="313"/>
    </row>
    <row r="66" spans="1:15" s="1" customFormat="1" ht="48">
      <c r="A66" s="220">
        <v>8199</v>
      </c>
      <c r="B66" s="230" t="s">
        <v>443</v>
      </c>
      <c r="C66" s="229"/>
      <c r="D66" s="243">
        <f>SUM(E66:F66)</f>
        <v>0</v>
      </c>
      <c r="E66" s="197"/>
      <c r="F66" s="261"/>
      <c r="G66" s="243"/>
      <c r="H66" s="197"/>
      <c r="I66" s="261"/>
      <c r="J66" s="243"/>
      <c r="K66" s="312"/>
      <c r="L66" s="313"/>
      <c r="M66" s="313"/>
      <c r="N66" s="313"/>
      <c r="O66" s="313"/>
    </row>
    <row r="67" spans="1:15" s="1" customFormat="1" ht="24">
      <c r="A67" s="220" t="s">
        <v>445</v>
      </c>
      <c r="B67" s="231" t="s">
        <v>488</v>
      </c>
      <c r="C67" s="229"/>
      <c r="D67" s="243">
        <f>SUM(E67:F67)</f>
        <v>0</v>
      </c>
      <c r="E67" s="232"/>
      <c r="F67" s="261"/>
      <c r="G67" s="243"/>
      <c r="H67" s="232"/>
      <c r="I67" s="261"/>
      <c r="J67" s="243"/>
      <c r="K67" s="312"/>
      <c r="L67" s="313"/>
      <c r="M67" s="313"/>
      <c r="N67" s="313"/>
      <c r="O67" s="313"/>
    </row>
    <row r="68" spans="1:15" s="1" customFormat="1" ht="30" customHeight="1">
      <c r="A68" s="193">
        <v>8200</v>
      </c>
      <c r="B68" s="190" t="s">
        <v>444</v>
      </c>
      <c r="C68" s="221"/>
      <c r="D68" s="259">
        <f>SUM(D70)</f>
        <v>0</v>
      </c>
      <c r="E68" s="259">
        <f aca="true" t="shared" si="9" ref="E68:J68">SUM(E70)</f>
        <v>0</v>
      </c>
      <c r="F68" s="259">
        <f t="shared" si="9"/>
        <v>0</v>
      </c>
      <c r="G68" s="259">
        <f t="shared" si="9"/>
        <v>0</v>
      </c>
      <c r="H68" s="259">
        <f t="shared" si="9"/>
        <v>0</v>
      </c>
      <c r="I68" s="259">
        <f t="shared" si="9"/>
        <v>0</v>
      </c>
      <c r="J68" s="259">
        <f t="shared" si="9"/>
        <v>0</v>
      </c>
      <c r="K68" s="312"/>
      <c r="L68" s="313"/>
      <c r="M68" s="313"/>
      <c r="N68" s="313"/>
      <c r="O68" s="313"/>
    </row>
    <row r="69" spans="1:15" s="1" customFormat="1" ht="12.75" customHeight="1">
      <c r="A69" s="193"/>
      <c r="B69" s="192" t="s">
        <v>583</v>
      </c>
      <c r="C69" s="221"/>
      <c r="D69" s="259"/>
      <c r="E69" s="260"/>
      <c r="F69" s="261"/>
      <c r="G69" s="259"/>
      <c r="H69" s="260"/>
      <c r="I69" s="261"/>
      <c r="J69" s="259"/>
      <c r="K69" s="312"/>
      <c r="L69" s="313"/>
      <c r="M69" s="313"/>
      <c r="N69" s="313"/>
      <c r="O69" s="313"/>
    </row>
    <row r="70" spans="1:15" s="1" customFormat="1" ht="24">
      <c r="A70" s="193">
        <v>8210</v>
      </c>
      <c r="B70" s="233" t="s">
        <v>446</v>
      </c>
      <c r="C70" s="221"/>
      <c r="D70" s="259">
        <f>SUM(D72,D76)</f>
        <v>0</v>
      </c>
      <c r="E70" s="259">
        <f aca="true" t="shared" si="10" ref="E70:J70">SUM(E72,E76)</f>
        <v>0</v>
      </c>
      <c r="F70" s="259">
        <f t="shared" si="10"/>
        <v>0</v>
      </c>
      <c r="G70" s="259">
        <f t="shared" si="10"/>
        <v>0</v>
      </c>
      <c r="H70" s="259">
        <f t="shared" si="10"/>
        <v>0</v>
      </c>
      <c r="I70" s="259">
        <f t="shared" si="10"/>
        <v>0</v>
      </c>
      <c r="J70" s="259">
        <f t="shared" si="10"/>
        <v>0</v>
      </c>
      <c r="K70" s="312"/>
      <c r="L70" s="313"/>
      <c r="M70" s="313"/>
      <c r="N70" s="313"/>
      <c r="O70" s="313"/>
    </row>
    <row r="71" spans="1:15" s="1" customFormat="1" ht="12.75" customHeight="1">
      <c r="A71" s="189"/>
      <c r="B71" s="200" t="s">
        <v>583</v>
      </c>
      <c r="C71" s="221"/>
      <c r="D71" s="259"/>
      <c r="E71" s="197"/>
      <c r="F71" s="261"/>
      <c r="G71" s="259"/>
      <c r="H71" s="197"/>
      <c r="I71" s="261"/>
      <c r="J71" s="259"/>
      <c r="K71" s="312"/>
      <c r="L71" s="313"/>
      <c r="M71" s="313"/>
      <c r="N71" s="313"/>
      <c r="O71" s="313"/>
    </row>
    <row r="72" spans="1:15" s="1" customFormat="1" ht="24" customHeight="1">
      <c r="A72" s="193">
        <v>8211</v>
      </c>
      <c r="B72" s="196" t="s">
        <v>437</v>
      </c>
      <c r="C72" s="221"/>
      <c r="D72" s="286">
        <f>SUM(D74:D75)</f>
        <v>0</v>
      </c>
      <c r="E72" s="197" t="s">
        <v>673</v>
      </c>
      <c r="F72" s="286">
        <f>SUM(F74:F75)</f>
        <v>0</v>
      </c>
      <c r="G72" s="286"/>
      <c r="H72" s="197"/>
      <c r="I72" s="286"/>
      <c r="J72" s="286"/>
      <c r="K72" s="312"/>
      <c r="L72" s="313"/>
      <c r="M72" s="313"/>
      <c r="N72" s="313"/>
      <c r="O72" s="313"/>
    </row>
    <row r="73" spans="1:15" s="1" customFormat="1" ht="12.75" customHeight="1">
      <c r="A73" s="193"/>
      <c r="B73" s="198" t="s">
        <v>584</v>
      </c>
      <c r="C73" s="221"/>
      <c r="D73" s="286"/>
      <c r="E73" s="197"/>
      <c r="F73" s="277"/>
      <c r="G73" s="286"/>
      <c r="H73" s="197"/>
      <c r="I73" s="277"/>
      <c r="J73" s="286"/>
      <c r="K73" s="312"/>
      <c r="L73" s="313"/>
      <c r="M73" s="313"/>
      <c r="N73" s="313"/>
      <c r="O73" s="313"/>
    </row>
    <row r="74" spans="1:15" s="1" customFormat="1" ht="13.5" customHeight="1" thickBot="1">
      <c r="A74" s="193">
        <v>8212</v>
      </c>
      <c r="B74" s="199" t="s">
        <v>590</v>
      </c>
      <c r="C74" s="238" t="s">
        <v>593</v>
      </c>
      <c r="D74" s="262">
        <f>SUM(E74:F74)</f>
        <v>0</v>
      </c>
      <c r="E74" s="197" t="s">
        <v>673</v>
      </c>
      <c r="F74" s="277"/>
      <c r="G74" s="262"/>
      <c r="H74" s="197"/>
      <c r="I74" s="277"/>
      <c r="J74" s="262"/>
      <c r="K74" s="312"/>
      <c r="L74" s="313"/>
      <c r="M74" s="313"/>
      <c r="N74" s="313"/>
      <c r="O74" s="313"/>
    </row>
    <row r="75" spans="1:15" s="1" customFormat="1" ht="13.5" customHeight="1" thickBot="1">
      <c r="A75" s="193">
        <v>8213</v>
      </c>
      <c r="B75" s="199" t="s">
        <v>585</v>
      </c>
      <c r="C75" s="238" t="s">
        <v>594</v>
      </c>
      <c r="D75" s="262">
        <f>SUM(E75:F75)</f>
        <v>0</v>
      </c>
      <c r="E75" s="197" t="s">
        <v>673</v>
      </c>
      <c r="F75" s="277"/>
      <c r="G75" s="262"/>
      <c r="H75" s="197"/>
      <c r="I75" s="277"/>
      <c r="J75" s="262"/>
      <c r="K75" s="312"/>
      <c r="L75" s="313"/>
      <c r="M75" s="313"/>
      <c r="N75" s="313"/>
      <c r="O75" s="313"/>
    </row>
    <row r="76" spans="1:15" ht="24">
      <c r="A76" s="193">
        <v>8220</v>
      </c>
      <c r="B76" s="196" t="s">
        <v>447</v>
      </c>
      <c r="C76" s="245"/>
      <c r="D76" s="286">
        <f>SUM(D78,D82)</f>
        <v>0</v>
      </c>
      <c r="E76" s="286">
        <f aca="true" t="shared" si="11" ref="E76:J76">SUM(E78,E82)</f>
        <v>0</v>
      </c>
      <c r="F76" s="286">
        <f t="shared" si="11"/>
        <v>0</v>
      </c>
      <c r="G76" s="286">
        <f t="shared" si="11"/>
        <v>0</v>
      </c>
      <c r="H76" s="286">
        <f t="shared" si="11"/>
        <v>0</v>
      </c>
      <c r="I76" s="286">
        <f t="shared" si="11"/>
        <v>0</v>
      </c>
      <c r="J76" s="286">
        <f t="shared" si="11"/>
        <v>0</v>
      </c>
      <c r="K76" s="312"/>
      <c r="L76" s="313"/>
      <c r="M76" s="313"/>
      <c r="N76" s="313"/>
      <c r="O76" s="313"/>
    </row>
    <row r="77" spans="1:14" ht="12.75" customHeight="1">
      <c r="A77" s="193"/>
      <c r="B77" s="198" t="s">
        <v>583</v>
      </c>
      <c r="C77" s="245"/>
      <c r="D77" s="286"/>
      <c r="E77" s="276"/>
      <c r="F77" s="277"/>
      <c r="G77" s="286"/>
      <c r="H77" s="276"/>
      <c r="I77" s="277"/>
      <c r="J77" s="286"/>
      <c r="K77" s="312"/>
      <c r="L77" s="313"/>
      <c r="M77" s="313"/>
      <c r="N77" s="288"/>
    </row>
    <row r="78" spans="1:14" ht="12.75" customHeight="1">
      <c r="A78" s="193">
        <v>8221</v>
      </c>
      <c r="B78" s="196" t="s">
        <v>438</v>
      </c>
      <c r="C78" s="245"/>
      <c r="D78" s="286">
        <f>SUM(D80:D81)</f>
        <v>0</v>
      </c>
      <c r="E78" s="197" t="s">
        <v>673</v>
      </c>
      <c r="F78" s="286">
        <f>SUM(F80:F81)</f>
        <v>0</v>
      </c>
      <c r="G78" s="286">
        <f>SUM(G80:G81)</f>
        <v>0</v>
      </c>
      <c r="H78" s="286">
        <f>SUM(H80:H81)</f>
        <v>0</v>
      </c>
      <c r="I78" s="286">
        <f>SUM(I80:I81)</f>
        <v>0</v>
      </c>
      <c r="J78" s="286">
        <f>SUM(J80:J81)</f>
        <v>0</v>
      </c>
      <c r="K78" s="312"/>
      <c r="L78" s="313"/>
      <c r="M78" s="313"/>
      <c r="N78" s="288"/>
    </row>
    <row r="79" spans="1:14" ht="12.75" customHeight="1">
      <c r="A79" s="193"/>
      <c r="B79" s="198" t="s">
        <v>599</v>
      </c>
      <c r="C79" s="245"/>
      <c r="D79" s="286"/>
      <c r="E79" s="197"/>
      <c r="F79" s="277"/>
      <c r="G79" s="286"/>
      <c r="H79" s="197"/>
      <c r="I79" s="277"/>
      <c r="J79" s="286"/>
      <c r="K79" s="312"/>
      <c r="L79" s="313"/>
      <c r="M79" s="313"/>
      <c r="N79" s="288"/>
    </row>
    <row r="80" spans="1:14" ht="13.5" customHeight="1" thickBot="1">
      <c r="A80" s="189">
        <v>8222</v>
      </c>
      <c r="B80" s="200" t="s">
        <v>606</v>
      </c>
      <c r="C80" s="238" t="s">
        <v>595</v>
      </c>
      <c r="D80" s="262">
        <f>SUM(E80:F80)</f>
        <v>0</v>
      </c>
      <c r="E80" s="197" t="s">
        <v>673</v>
      </c>
      <c r="F80" s="277"/>
      <c r="G80" s="262"/>
      <c r="H80" s="197"/>
      <c r="I80" s="277"/>
      <c r="J80" s="262"/>
      <c r="K80" s="312"/>
      <c r="L80" s="313"/>
      <c r="M80" s="313"/>
      <c r="N80" s="288"/>
    </row>
    <row r="81" spans="1:14" ht="13.5" customHeight="1" thickBot="1">
      <c r="A81" s="189">
        <v>8230</v>
      </c>
      <c r="B81" s="200" t="s">
        <v>608</v>
      </c>
      <c r="C81" s="238" t="s">
        <v>596</v>
      </c>
      <c r="D81" s="262">
        <f>SUM(E81:F81)</f>
        <v>0</v>
      </c>
      <c r="E81" s="197" t="s">
        <v>673</v>
      </c>
      <c r="F81" s="277"/>
      <c r="G81" s="262"/>
      <c r="H81" s="197"/>
      <c r="I81" s="277"/>
      <c r="J81" s="262"/>
      <c r="K81" s="312"/>
      <c r="L81" s="313"/>
      <c r="M81" s="313"/>
      <c r="N81" s="288"/>
    </row>
    <row r="82" spans="1:14" ht="12.75" customHeight="1">
      <c r="A82" s="189">
        <v>8240</v>
      </c>
      <c r="B82" s="196" t="s">
        <v>439</v>
      </c>
      <c r="C82" s="245"/>
      <c r="D82" s="286">
        <f>SUM(D84:D85)</f>
        <v>0</v>
      </c>
      <c r="E82" s="286">
        <f aca="true" t="shared" si="12" ref="E82:J82">SUM(E84:E85)</f>
        <v>0</v>
      </c>
      <c r="F82" s="286">
        <f t="shared" si="12"/>
        <v>0</v>
      </c>
      <c r="G82" s="286">
        <f t="shared" si="12"/>
        <v>0</v>
      </c>
      <c r="H82" s="286">
        <f t="shared" si="12"/>
        <v>0</v>
      </c>
      <c r="I82" s="286">
        <f t="shared" si="12"/>
        <v>0</v>
      </c>
      <c r="J82" s="286">
        <f t="shared" si="12"/>
        <v>0</v>
      </c>
      <c r="K82" s="312"/>
      <c r="L82" s="313"/>
      <c r="M82" s="313"/>
      <c r="N82" s="288"/>
    </row>
    <row r="83" spans="1:14" ht="12.75" customHeight="1">
      <c r="A83" s="193"/>
      <c r="B83" s="198" t="s">
        <v>599</v>
      </c>
      <c r="C83" s="245"/>
      <c r="D83" s="286"/>
      <c r="E83" s="276"/>
      <c r="F83" s="277"/>
      <c r="G83" s="286"/>
      <c r="H83" s="276"/>
      <c r="I83" s="277"/>
      <c r="J83" s="286"/>
      <c r="K83" s="312"/>
      <c r="L83" s="313"/>
      <c r="M83" s="313"/>
      <c r="N83" s="288"/>
    </row>
    <row r="84" spans="1:14" ht="13.5" customHeight="1" thickBot="1">
      <c r="A84" s="189">
        <v>8241</v>
      </c>
      <c r="B84" s="200" t="s">
        <v>626</v>
      </c>
      <c r="C84" s="238" t="s">
        <v>595</v>
      </c>
      <c r="D84" s="262">
        <f>SUM(E84:F84)</f>
        <v>0</v>
      </c>
      <c r="E84" s="276"/>
      <c r="F84" s="277" t="s">
        <v>166</v>
      </c>
      <c r="G84" s="262"/>
      <c r="H84" s="276"/>
      <c r="I84" s="277"/>
      <c r="J84" s="262"/>
      <c r="K84" s="312"/>
      <c r="L84" s="313"/>
      <c r="M84" s="313"/>
      <c r="N84" s="288"/>
    </row>
    <row r="85" spans="1:14" ht="13.5" customHeight="1" thickBot="1">
      <c r="A85" s="202">
        <v>8250</v>
      </c>
      <c r="B85" s="203" t="s">
        <v>614</v>
      </c>
      <c r="C85" s="246" t="s">
        <v>596</v>
      </c>
      <c r="D85" s="262">
        <f>SUM(E85:F85)</f>
        <v>0</v>
      </c>
      <c r="E85" s="278"/>
      <c r="F85" s="279" t="s">
        <v>166</v>
      </c>
      <c r="G85" s="262"/>
      <c r="H85" s="278"/>
      <c r="I85" s="279"/>
      <c r="J85" s="262"/>
      <c r="K85" s="312"/>
      <c r="L85" s="313"/>
      <c r="M85" s="313"/>
      <c r="N85" s="288"/>
    </row>
    <row r="86" spans="1:12" ht="12.75">
      <c r="A86" s="163"/>
      <c r="B86" s="163"/>
      <c r="C86" s="247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1:12" s="78" customFormat="1" ht="41.25" customHeight="1">
      <c r="A87" s="511" t="s">
        <v>558</v>
      </c>
      <c r="B87" s="511"/>
      <c r="C87" s="511"/>
      <c r="D87" s="511"/>
      <c r="E87" s="511"/>
      <c r="F87" s="511"/>
      <c r="G87" s="511"/>
      <c r="H87" s="511"/>
      <c r="I87" s="511"/>
      <c r="J87" s="511"/>
      <c r="K87" s="511"/>
      <c r="L87" s="140"/>
    </row>
    <row r="88" spans="1:12" s="78" customFormat="1" ht="31.5" customHeight="1">
      <c r="A88" s="511" t="s">
        <v>563</v>
      </c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140"/>
    </row>
    <row r="89" spans="1:12" s="78" customFormat="1" ht="33" customHeight="1">
      <c r="A89" s="511" t="s">
        <v>559</v>
      </c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140"/>
    </row>
    <row r="90" spans="1:12" ht="30.75" customHeight="1">
      <c r="A90" s="511" t="s">
        <v>440</v>
      </c>
      <c r="B90" s="511"/>
      <c r="C90" s="511"/>
      <c r="D90" s="511"/>
      <c r="E90" s="511"/>
      <c r="F90" s="511"/>
      <c r="G90" s="511"/>
      <c r="H90" s="511"/>
      <c r="I90" s="511"/>
      <c r="J90" s="511"/>
      <c r="K90" s="511"/>
      <c r="L90" s="163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  <row r="235" ht="12.75">
      <c r="C235" s="34"/>
    </row>
    <row r="236" ht="12.75">
      <c r="C236" s="34"/>
    </row>
    <row r="237" ht="12.75">
      <c r="C237" s="34"/>
    </row>
    <row r="238" ht="12.75">
      <c r="C238" s="34"/>
    </row>
    <row r="239" ht="12.75">
      <c r="C239" s="34"/>
    </row>
    <row r="240" ht="12.75">
      <c r="C240" s="34"/>
    </row>
    <row r="241" ht="12.75">
      <c r="C241" s="34"/>
    </row>
    <row r="242" ht="12.75">
      <c r="C242" s="34"/>
    </row>
    <row r="243" ht="12.75">
      <c r="C243" s="34"/>
    </row>
    <row r="244" ht="12.75">
      <c r="C244" s="34"/>
    </row>
    <row r="245" ht="12.75">
      <c r="C245" s="34"/>
    </row>
    <row r="246" ht="12.75">
      <c r="C246" s="34"/>
    </row>
    <row r="247" ht="12.75">
      <c r="C247" s="34"/>
    </row>
    <row r="248" ht="12.75">
      <c r="C248" s="34"/>
    </row>
    <row r="249" ht="12.75">
      <c r="C249" s="34"/>
    </row>
    <row r="250" ht="12.75">
      <c r="C250" s="34"/>
    </row>
    <row r="251" ht="12.75">
      <c r="C251" s="34"/>
    </row>
    <row r="252" ht="12.75">
      <c r="C252" s="34"/>
    </row>
    <row r="253" ht="12.75">
      <c r="C253" s="34"/>
    </row>
    <row r="254" ht="12.75">
      <c r="C254" s="34"/>
    </row>
    <row r="255" ht="12.75">
      <c r="C255" s="34"/>
    </row>
  </sheetData>
  <sheetProtection password="DC70" sheet="1" selectLockedCells="1"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G58:J58 G56:J56 F62:F65 G62:J63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4">
    <mergeCell ref="D2:E2"/>
    <mergeCell ref="B4:J4"/>
    <mergeCell ref="C5:G5"/>
    <mergeCell ref="E6:F6"/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2019-01-17T05:35:39Z</cp:lastPrinted>
  <dcterms:created xsi:type="dcterms:W3CDTF">1996-10-14T23:33:28Z</dcterms:created>
  <dcterms:modified xsi:type="dcterms:W3CDTF">2019-01-17T08:34:52Z</dcterms:modified>
  <cp:category/>
  <cp:version/>
  <cp:contentType/>
  <cp:contentStatus/>
</cp:coreProperties>
</file>