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440" windowHeight="7935" activeTab="4"/>
  </bookViews>
  <sheets>
    <sheet name="grutyun" sheetId="1" r:id="rId1"/>
    <sheet name="1.ekamutner" sheetId="2" r:id="rId2"/>
    <sheet name="2.Gorcarnakan tsaxs" sheetId="3" r:id="rId3"/>
    <sheet name="3.Tntesagitakan tsaxs" sheetId="4" r:id="rId4"/>
    <sheet name="4.Devicit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L9" i="3"/>
  <c r="M9" s="1"/>
  <c r="L11"/>
  <c r="M11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41"/>
  <c r="M41" s="1"/>
  <c r="L42"/>
  <c r="M42" s="1"/>
  <c r="L44"/>
  <c r="M44" s="1"/>
  <c r="L45"/>
  <c r="M45" s="1"/>
  <c r="L46"/>
  <c r="M46" s="1"/>
  <c r="L47"/>
  <c r="M47" s="1"/>
  <c r="L48"/>
  <c r="M48" s="1"/>
  <c r="L49"/>
  <c r="M49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60"/>
  <c r="M60" s="1"/>
  <c r="L62"/>
  <c r="M62" s="1"/>
  <c r="L64"/>
  <c r="M64" s="1"/>
  <c r="L66"/>
  <c r="M66" s="1"/>
  <c r="L67"/>
  <c r="M67" s="1"/>
  <c r="L69"/>
  <c r="M69" s="1"/>
  <c r="L70"/>
  <c r="M70" s="1"/>
  <c r="L72"/>
  <c r="M72" s="1"/>
  <c r="L73"/>
  <c r="M73" s="1"/>
  <c r="L75"/>
  <c r="M75" s="1"/>
  <c r="L76"/>
  <c r="M76" s="1"/>
  <c r="L78"/>
  <c r="M78" s="1"/>
  <c r="L80"/>
  <c r="M80" s="1"/>
  <c r="L81"/>
  <c r="M81" s="1"/>
  <c r="L82"/>
  <c r="M82" s="1"/>
  <c r="L83"/>
  <c r="M83" s="1"/>
  <c r="L85"/>
  <c r="M85" s="1"/>
  <c r="L86"/>
  <c r="M86" s="1"/>
  <c r="L88"/>
  <c r="M88" s="1"/>
  <c r="L89"/>
  <c r="M89" s="1"/>
  <c r="L90"/>
  <c r="M90" s="1"/>
  <c r="L92"/>
  <c r="M92" s="1"/>
  <c r="L93"/>
  <c r="M93" s="1"/>
  <c r="L95"/>
  <c r="M95" s="1"/>
  <c r="L96"/>
  <c r="M96" s="1"/>
  <c r="L98"/>
  <c r="M98" s="1"/>
  <c r="L99"/>
  <c r="M99" s="1"/>
  <c r="L101"/>
  <c r="M101" s="1"/>
  <c r="L102"/>
  <c r="M102" s="1"/>
  <c r="L104"/>
  <c r="M104" s="1"/>
  <c r="L106"/>
  <c r="M106" s="1"/>
  <c r="L107"/>
  <c r="M107" s="1"/>
  <c r="L108"/>
  <c r="M108" s="1"/>
  <c r="L110"/>
  <c r="M110" s="1"/>
  <c r="L112"/>
  <c r="M112" s="1"/>
  <c r="L113"/>
  <c r="M113" s="1"/>
  <c r="L114"/>
  <c r="M114" s="1"/>
  <c r="L115"/>
  <c r="M115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5"/>
  <c r="M125" s="1"/>
  <c r="L126"/>
  <c r="M126" s="1"/>
  <c r="L127"/>
  <c r="M127" s="1"/>
  <c r="L128"/>
  <c r="M128" s="1"/>
  <c r="L130"/>
  <c r="M130" s="1"/>
  <c r="L131"/>
  <c r="M131" s="1"/>
  <c r="L132"/>
  <c r="M132" s="1"/>
  <c r="L133"/>
  <c r="M133" s="1"/>
  <c r="L134"/>
  <c r="M134" s="1"/>
  <c r="L135"/>
  <c r="M135" s="1"/>
  <c r="L137"/>
  <c r="M137" s="1"/>
  <c r="L138"/>
  <c r="M138" s="1"/>
  <c r="L140"/>
  <c r="M140" s="1"/>
  <c r="L141"/>
  <c r="M141" s="1"/>
  <c r="L142"/>
  <c r="M142" s="1"/>
  <c r="L143"/>
  <c r="M143" s="1"/>
  <c r="L144"/>
  <c r="M144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5"/>
  <c r="M155" s="1"/>
  <c r="L156"/>
  <c r="M156" s="1"/>
  <c r="L158"/>
  <c r="M158" s="1"/>
  <c r="L160"/>
  <c r="M160" s="1"/>
  <c r="L162"/>
  <c r="M162" s="1"/>
  <c r="L163"/>
  <c r="M163" s="1"/>
  <c r="L165"/>
  <c r="M165" s="1"/>
  <c r="L166"/>
  <c r="M166" s="1"/>
  <c r="L168"/>
  <c r="M168" s="1"/>
  <c r="L169"/>
  <c r="M169" s="1"/>
  <c r="L171"/>
  <c r="M171" s="1"/>
  <c r="L172"/>
  <c r="M172" s="1"/>
  <c r="L174"/>
  <c r="M174" s="1"/>
  <c r="L175"/>
  <c r="M175" s="1"/>
  <c r="L177"/>
  <c r="M177" s="1"/>
  <c r="L178"/>
  <c r="M178" s="1"/>
  <c r="L180"/>
  <c r="M180" s="1"/>
  <c r="L182"/>
  <c r="M182" s="1"/>
  <c r="L183"/>
  <c r="M183" s="1"/>
  <c r="L185"/>
  <c r="M185" s="1"/>
  <c r="L186"/>
  <c r="M186" s="1"/>
  <c r="L188"/>
  <c r="M188" s="1"/>
  <c r="L189"/>
  <c r="M189" s="1"/>
  <c r="L191"/>
  <c r="M191" s="1"/>
  <c r="L193"/>
  <c r="M193" s="1"/>
  <c r="L194"/>
  <c r="M194" s="1"/>
  <c r="L196"/>
  <c r="M196" s="1"/>
  <c r="L197"/>
  <c r="M197" s="1"/>
  <c r="L199"/>
  <c r="M199" s="1"/>
  <c r="L200"/>
  <c r="M200" s="1"/>
  <c r="L202"/>
  <c r="M202" s="1"/>
  <c r="L204"/>
  <c r="M204" s="1"/>
  <c r="L205"/>
  <c r="M205" s="1"/>
  <c r="L206"/>
  <c r="M206" s="1"/>
  <c r="L207"/>
  <c r="M207" s="1"/>
  <c r="L209"/>
  <c r="M209" s="1"/>
  <c r="L210"/>
  <c r="M210" s="1"/>
  <c r="L211"/>
  <c r="M211" s="1"/>
  <c r="L212"/>
  <c r="M212" s="1"/>
  <c r="L213"/>
  <c r="M213" s="1"/>
  <c r="L215"/>
  <c r="M215" s="1"/>
  <c r="L216"/>
  <c r="M216" s="1"/>
  <c r="L217"/>
  <c r="M217" s="1"/>
  <c r="L218"/>
  <c r="M218" s="1"/>
  <c r="L219"/>
  <c r="M219" s="1"/>
  <c r="L221"/>
  <c r="M221" s="1"/>
  <c r="L222"/>
  <c r="M222" s="1"/>
  <c r="L224"/>
  <c r="M224" s="1"/>
  <c r="L225"/>
  <c r="M225" s="1"/>
  <c r="L227"/>
  <c r="M227" s="1"/>
  <c r="L228"/>
  <c r="M228" s="1"/>
  <c r="L229"/>
  <c r="M229" s="1"/>
  <c r="L231"/>
  <c r="M231" s="1"/>
  <c r="L233"/>
  <c r="M233" s="1"/>
  <c r="L235"/>
  <c r="M235" s="1"/>
  <c r="L236"/>
  <c r="M236" s="1"/>
  <c r="L238"/>
  <c r="M238" s="1"/>
  <c r="L239"/>
  <c r="M239" s="1"/>
  <c r="L240"/>
  <c r="M240" s="1"/>
  <c r="L241"/>
  <c r="M241" s="1"/>
  <c r="L242"/>
  <c r="M242" s="1"/>
  <c r="L243"/>
  <c r="M243" s="1"/>
  <c r="L244"/>
  <c r="M244" s="1"/>
  <c r="L245"/>
  <c r="M245" s="1"/>
  <c r="L247"/>
  <c r="M247" s="1"/>
  <c r="L248"/>
  <c r="M248" s="1"/>
  <c r="L249"/>
  <c r="M249" s="1"/>
  <c r="L250"/>
  <c r="M250" s="1"/>
  <c r="L252"/>
  <c r="M252" s="1"/>
  <c r="L253"/>
  <c r="M253" s="1"/>
  <c r="L254"/>
  <c r="M254" s="1"/>
  <c r="L255"/>
  <c r="M255" s="1"/>
  <c r="L257"/>
  <c r="M257" s="1"/>
  <c r="L258"/>
  <c r="M258" s="1"/>
  <c r="L260"/>
  <c r="M260" s="1"/>
  <c r="L261"/>
  <c r="M261" s="1"/>
  <c r="L263"/>
  <c r="M263" s="1"/>
  <c r="L265"/>
  <c r="M265" s="1"/>
  <c r="L266"/>
  <c r="M266" s="1"/>
  <c r="L267"/>
  <c r="M267" s="1"/>
  <c r="L269"/>
  <c r="M269" s="1"/>
  <c r="L270"/>
  <c r="M270" s="1"/>
  <c r="L271"/>
  <c r="M271" s="1"/>
  <c r="L273"/>
  <c r="M273" s="1"/>
  <c r="L274"/>
  <c r="M274" s="1"/>
  <c r="L275"/>
  <c r="M275" s="1"/>
  <c r="L277"/>
  <c r="M277" s="1"/>
  <c r="L278"/>
  <c r="M278" s="1"/>
  <c r="L279"/>
  <c r="M279" s="1"/>
  <c r="L281"/>
  <c r="M281" s="1"/>
  <c r="L282"/>
  <c r="M282" s="1"/>
  <c r="L283"/>
  <c r="M283" s="1"/>
  <c r="L285"/>
  <c r="M285" s="1"/>
  <c r="L286"/>
  <c r="M286" s="1"/>
  <c r="L288"/>
  <c r="M288" s="1"/>
  <c r="L289"/>
  <c r="M289" s="1"/>
  <c r="L291"/>
  <c r="M291" s="1"/>
  <c r="L292"/>
  <c r="M292" s="1"/>
  <c r="L294"/>
  <c r="M294" s="1"/>
  <c r="L296"/>
  <c r="M296" s="1"/>
  <c r="L297"/>
  <c r="M297" s="1"/>
  <c r="L298"/>
  <c r="M298" s="1"/>
  <c r="L300"/>
  <c r="M300" s="1"/>
  <c r="L301"/>
  <c r="M301" s="1"/>
  <c r="L303"/>
  <c r="M303" s="1"/>
  <c r="L304"/>
  <c r="M304" s="1"/>
  <c r="L306"/>
  <c r="M306" s="1"/>
  <c r="L307"/>
  <c r="M307" s="1"/>
  <c r="L309"/>
  <c r="M309" s="1"/>
  <c r="L310"/>
  <c r="M310" s="1"/>
  <c r="L312"/>
  <c r="M312" s="1"/>
  <c r="L313"/>
  <c r="M313" s="1"/>
  <c r="L315"/>
  <c r="M315" s="1"/>
  <c r="L316"/>
  <c r="M316" s="1"/>
  <c r="L318"/>
  <c r="M318" s="1"/>
  <c r="L319"/>
  <c r="M319" s="1"/>
  <c r="L320"/>
  <c r="M320" s="1"/>
  <c r="L322"/>
  <c r="M322" s="1"/>
  <c r="L323"/>
  <c r="M323" s="1"/>
  <c r="L324"/>
  <c r="M324" s="1"/>
  <c r="L326"/>
  <c r="M326" s="1"/>
  <c r="L328"/>
  <c r="L329"/>
  <c r="M329" s="1"/>
  <c r="K9"/>
  <c r="K11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41"/>
  <c r="K42"/>
  <c r="K44"/>
  <c r="K45"/>
  <c r="K46"/>
  <c r="K47"/>
  <c r="K48"/>
  <c r="K49"/>
  <c r="K51"/>
  <c r="K52"/>
  <c r="K53"/>
  <c r="K54"/>
  <c r="K55"/>
  <c r="K56"/>
  <c r="K57"/>
  <c r="K58"/>
  <c r="K60"/>
  <c r="K62"/>
  <c r="K64"/>
  <c r="K66"/>
  <c r="K67"/>
  <c r="K69"/>
  <c r="K70"/>
  <c r="K72"/>
  <c r="K73"/>
  <c r="K75"/>
  <c r="K76"/>
  <c r="K78"/>
  <c r="K80"/>
  <c r="K81"/>
  <c r="K82"/>
  <c r="K83"/>
  <c r="K85"/>
  <c r="K86"/>
  <c r="K88"/>
  <c r="K89"/>
  <c r="K90"/>
  <c r="K92"/>
  <c r="K93"/>
  <c r="K95"/>
  <c r="K96"/>
  <c r="K98"/>
  <c r="K99"/>
  <c r="K101"/>
  <c r="K102"/>
  <c r="K104"/>
  <c r="K106"/>
  <c r="K107"/>
  <c r="K108"/>
  <c r="K110"/>
  <c r="K112"/>
  <c r="K113"/>
  <c r="K114"/>
  <c r="K115"/>
  <c r="K117"/>
  <c r="K118"/>
  <c r="K119"/>
  <c r="K120"/>
  <c r="K121"/>
  <c r="K122"/>
  <c r="K123"/>
  <c r="K125"/>
  <c r="K126"/>
  <c r="K127"/>
  <c r="K128"/>
  <c r="K130"/>
  <c r="K131"/>
  <c r="K132"/>
  <c r="K133"/>
  <c r="K134"/>
  <c r="K135"/>
  <c r="K137"/>
  <c r="K138"/>
  <c r="K140"/>
  <c r="K141"/>
  <c r="K142"/>
  <c r="K143"/>
  <c r="K144"/>
  <c r="K146"/>
  <c r="K147"/>
  <c r="K148"/>
  <c r="K149"/>
  <c r="K150"/>
  <c r="K151"/>
  <c r="K152"/>
  <c r="K153"/>
  <c r="K155"/>
  <c r="K156"/>
  <c r="K158"/>
  <c r="K160"/>
  <c r="K162"/>
  <c r="K163"/>
  <c r="K165"/>
  <c r="K166"/>
  <c r="K168"/>
  <c r="K169"/>
  <c r="K171"/>
  <c r="K172"/>
  <c r="K174"/>
  <c r="K175"/>
  <c r="K177"/>
  <c r="K178"/>
  <c r="K180"/>
  <c r="K182"/>
  <c r="K183"/>
  <c r="K185"/>
  <c r="K186"/>
  <c r="K188"/>
  <c r="K189"/>
  <c r="K191"/>
  <c r="K193"/>
  <c r="K194"/>
  <c r="K196"/>
  <c r="K197"/>
  <c r="K199"/>
  <c r="K200"/>
  <c r="K202"/>
  <c r="K204"/>
  <c r="K205"/>
  <c r="K206"/>
  <c r="K207"/>
  <c r="K209"/>
  <c r="K210"/>
  <c r="K211"/>
  <c r="K212"/>
  <c r="K213"/>
  <c r="K215"/>
  <c r="K216"/>
  <c r="K217"/>
  <c r="K218"/>
  <c r="K219"/>
  <c r="K221"/>
  <c r="K222"/>
  <c r="K224"/>
  <c r="K225"/>
  <c r="K227"/>
  <c r="K228"/>
  <c r="K229"/>
  <c r="K231"/>
  <c r="K233"/>
  <c r="K235"/>
  <c r="K236"/>
  <c r="K238"/>
  <c r="K239"/>
  <c r="K240"/>
  <c r="K241"/>
  <c r="K242"/>
  <c r="K243"/>
  <c r="K244"/>
  <c r="K245"/>
  <c r="K247"/>
  <c r="K248"/>
  <c r="K249"/>
  <c r="K250"/>
  <c r="K252"/>
  <c r="K253"/>
  <c r="K254"/>
  <c r="K255"/>
  <c r="K257"/>
  <c r="K258"/>
  <c r="K260"/>
  <c r="K261"/>
  <c r="K263"/>
  <c r="K265"/>
  <c r="K266"/>
  <c r="K267"/>
  <c r="K269"/>
  <c r="K270"/>
  <c r="K271"/>
  <c r="K273"/>
  <c r="K274"/>
  <c r="K275"/>
  <c r="K277"/>
  <c r="K278"/>
  <c r="K279"/>
  <c r="K281"/>
  <c r="K282"/>
  <c r="K283"/>
  <c r="K285"/>
  <c r="K286"/>
  <c r="K288"/>
  <c r="K289"/>
  <c r="K291"/>
  <c r="K292"/>
  <c r="K294"/>
  <c r="K296"/>
  <c r="K297"/>
  <c r="K298"/>
  <c r="K300"/>
  <c r="K301"/>
  <c r="K303"/>
  <c r="K304"/>
  <c r="K306"/>
  <c r="K307"/>
  <c r="K309"/>
  <c r="K310"/>
  <c r="K312"/>
  <c r="K313"/>
  <c r="K315"/>
  <c r="K316"/>
  <c r="K318"/>
  <c r="K319"/>
  <c r="K320"/>
  <c r="K322"/>
  <c r="K323"/>
  <c r="K324"/>
  <c r="K326"/>
  <c r="K328"/>
  <c r="K329"/>
  <c r="J12"/>
  <c r="J10" s="1"/>
  <c r="J154"/>
  <c r="J280"/>
  <c r="J327"/>
  <c r="J325"/>
  <c r="J314"/>
  <c r="J293"/>
  <c r="J264"/>
  <c r="J237"/>
  <c r="J234"/>
  <c r="J232" s="1"/>
  <c r="J201"/>
  <c r="J192"/>
  <c r="J190" s="1"/>
  <c r="J179" s="1"/>
  <c r="J176"/>
  <c r="J161"/>
  <c r="J159" s="1"/>
  <c r="J157" s="1"/>
  <c r="J111"/>
  <c r="J109"/>
  <c r="J103" s="1"/>
  <c r="J77"/>
  <c r="J63"/>
  <c r="J61" s="1"/>
  <c r="J59" s="1"/>
  <c r="J50"/>
  <c r="J40"/>
  <c r="J39" s="1"/>
  <c r="H105" i="2"/>
  <c r="H88"/>
  <c r="H80" s="1"/>
  <c r="H9"/>
  <c r="J10"/>
  <c r="K10" s="1"/>
  <c r="J11"/>
  <c r="K11" s="1"/>
  <c r="J13"/>
  <c r="K13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7"/>
  <c r="K27" s="1"/>
  <c r="J29"/>
  <c r="K29" s="1"/>
  <c r="J30"/>
  <c r="K30" s="1"/>
  <c r="J31"/>
  <c r="K31" s="1"/>
  <c r="J34"/>
  <c r="K34" s="1"/>
  <c r="J38"/>
  <c r="K38" s="1"/>
  <c r="J39"/>
  <c r="K39" s="1"/>
  <c r="J42"/>
  <c r="K42" s="1"/>
  <c r="J43"/>
  <c r="K43" s="1"/>
  <c r="J44"/>
  <c r="K44" s="1"/>
  <c r="J45"/>
  <c r="K45" s="1"/>
  <c r="J48"/>
  <c r="K48" s="1"/>
  <c r="J49"/>
  <c r="K49" s="1"/>
  <c r="J50"/>
  <c r="K50" s="1"/>
  <c r="J52"/>
  <c r="K52" s="1"/>
  <c r="J53"/>
  <c r="K53" s="1"/>
  <c r="J54"/>
  <c r="K54" s="1"/>
  <c r="J56"/>
  <c r="K56" s="1"/>
  <c r="J58"/>
  <c r="K58" s="1"/>
  <c r="J59"/>
  <c r="K59" s="1"/>
  <c r="J60"/>
  <c r="K60" s="1"/>
  <c r="J61"/>
  <c r="K61" s="1"/>
  <c r="J62"/>
  <c r="K62" s="1"/>
  <c r="J63"/>
  <c r="K63" s="1"/>
  <c r="J64"/>
  <c r="K64" s="1"/>
  <c r="J66"/>
  <c r="K66" s="1"/>
  <c r="J67"/>
  <c r="K67" s="1"/>
  <c r="J69"/>
  <c r="K69" s="1"/>
  <c r="J71"/>
  <c r="K71" s="1"/>
  <c r="J72"/>
  <c r="K72" s="1"/>
  <c r="J73"/>
  <c r="K73" s="1"/>
  <c r="J74"/>
  <c r="K74" s="1"/>
  <c r="J76"/>
  <c r="K76" s="1"/>
  <c r="J77"/>
  <c r="K77" s="1"/>
  <c r="J78"/>
  <c r="K78" s="1"/>
  <c r="J82"/>
  <c r="K82" s="1"/>
  <c r="J83"/>
  <c r="K83" s="1"/>
  <c r="J86"/>
  <c r="K86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101"/>
  <c r="K101" s="1"/>
  <c r="J102"/>
  <c r="K102" s="1"/>
  <c r="J104"/>
  <c r="K104" s="1"/>
  <c r="J106"/>
  <c r="K106" s="1"/>
  <c r="H12"/>
  <c r="H75"/>
  <c r="H70"/>
  <c r="H55"/>
  <c r="H46" s="1"/>
  <c r="H37"/>
  <c r="H15"/>
  <c r="H14" s="1"/>
  <c r="I11"/>
  <c r="I13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8"/>
  <c r="I39"/>
  <c r="I42"/>
  <c r="I43"/>
  <c r="I44"/>
  <c r="I45"/>
  <c r="I48"/>
  <c r="I49"/>
  <c r="I50"/>
  <c r="I52"/>
  <c r="I53"/>
  <c r="I54"/>
  <c r="I56"/>
  <c r="I58"/>
  <c r="I59"/>
  <c r="I60"/>
  <c r="I61"/>
  <c r="I62"/>
  <c r="I63"/>
  <c r="I64"/>
  <c r="I66"/>
  <c r="I67"/>
  <c r="I69"/>
  <c r="I71"/>
  <c r="I72"/>
  <c r="I73"/>
  <c r="I74"/>
  <c r="I76"/>
  <c r="I77"/>
  <c r="I78"/>
  <c r="I82"/>
  <c r="I83"/>
  <c r="I84"/>
  <c r="I85"/>
  <c r="I86"/>
  <c r="I87"/>
  <c r="I89"/>
  <c r="I90"/>
  <c r="I91"/>
  <c r="I92"/>
  <c r="I93"/>
  <c r="I94"/>
  <c r="I95"/>
  <c r="I96"/>
  <c r="I97"/>
  <c r="I98"/>
  <c r="I99"/>
  <c r="I100"/>
  <c r="I101"/>
  <c r="I102"/>
  <c r="I103"/>
  <c r="I104"/>
  <c r="I106"/>
  <c r="I10"/>
  <c r="D19"/>
  <c r="F38" i="3"/>
  <c r="F37"/>
  <c r="F36"/>
  <c r="H111"/>
  <c r="G111"/>
  <c r="G109" s="1"/>
  <c r="K109" s="1"/>
  <c r="F112"/>
  <c r="G63"/>
  <c r="L63" s="1"/>
  <c r="M63" s="1"/>
  <c r="F64"/>
  <c r="F55"/>
  <c r="F52"/>
  <c r="F24"/>
  <c r="F53"/>
  <c r="F54"/>
  <c r="F51"/>
  <c r="G50"/>
  <c r="F50" s="1"/>
  <c r="G234"/>
  <c r="L234" s="1"/>
  <c r="M234" s="1"/>
  <c r="F235"/>
  <c r="F236"/>
  <c r="G192"/>
  <c r="L192" s="1"/>
  <c r="M192" s="1"/>
  <c r="F193"/>
  <c r="F194"/>
  <c r="G161"/>
  <c r="L161" s="1"/>
  <c r="M161" s="1"/>
  <c r="F161"/>
  <c r="F163"/>
  <c r="F162"/>
  <c r="G43"/>
  <c r="F43" s="1"/>
  <c r="F45"/>
  <c r="F46"/>
  <c r="F47"/>
  <c r="F48"/>
  <c r="F49"/>
  <c r="F44"/>
  <c r="G40"/>
  <c r="F40" s="1"/>
  <c r="F42"/>
  <c r="F41"/>
  <c r="H12"/>
  <c r="F35"/>
  <c r="F16"/>
  <c r="F17"/>
  <c r="F18"/>
  <c r="F19"/>
  <c r="F20"/>
  <c r="F21"/>
  <c r="F23"/>
  <c r="F25"/>
  <c r="F26"/>
  <c r="F27"/>
  <c r="F28"/>
  <c r="F29"/>
  <c r="F30"/>
  <c r="F31"/>
  <c r="F32"/>
  <c r="F33"/>
  <c r="F34"/>
  <c r="F15"/>
  <c r="F13"/>
  <c r="F14"/>
  <c r="G12"/>
  <c r="G10" s="1"/>
  <c r="K10" s="1"/>
  <c r="IT35"/>
  <c r="IL35"/>
  <c r="ID35"/>
  <c r="HV35"/>
  <c r="HN35"/>
  <c r="HF35"/>
  <c r="GX35"/>
  <c r="GP35"/>
  <c r="GH35"/>
  <c r="FZ35"/>
  <c r="FR35"/>
  <c r="FJ35"/>
  <c r="FB35"/>
  <c r="ET35"/>
  <c r="EL35"/>
  <c r="ED35"/>
  <c r="DV35"/>
  <c r="DN35"/>
  <c r="DF35"/>
  <c r="CX35"/>
  <c r="CP35"/>
  <c r="CH35"/>
  <c r="BZ35"/>
  <c r="BR35"/>
  <c r="BJ35"/>
  <c r="BB35"/>
  <c r="AT35"/>
  <c r="AL35"/>
  <c r="AD35"/>
  <c r="V35"/>
  <c r="IT34"/>
  <c r="IL34"/>
  <c r="ID34"/>
  <c r="HV34"/>
  <c r="HN34"/>
  <c r="HF34"/>
  <c r="GX34"/>
  <c r="GP34"/>
  <c r="GH34"/>
  <c r="FZ34"/>
  <c r="FR34"/>
  <c r="FJ34"/>
  <c r="FB34"/>
  <c r="ET34"/>
  <c r="EL34"/>
  <c r="ED34"/>
  <c r="DV34"/>
  <c r="DN34"/>
  <c r="DF34"/>
  <c r="CX34"/>
  <c r="CP34"/>
  <c r="CH34"/>
  <c r="BZ34"/>
  <c r="BR34"/>
  <c r="BJ34"/>
  <c r="BB34"/>
  <c r="AT34"/>
  <c r="AL34"/>
  <c r="AD34"/>
  <c r="V34"/>
  <c r="IT33"/>
  <c r="IL33"/>
  <c r="ID33"/>
  <c r="HV33"/>
  <c r="HN33"/>
  <c r="HF33"/>
  <c r="GX33"/>
  <c r="GP33"/>
  <c r="GH33"/>
  <c r="FZ33"/>
  <c r="FR33"/>
  <c r="FJ33"/>
  <c r="FB33"/>
  <c r="ET33"/>
  <c r="EL33"/>
  <c r="ED33"/>
  <c r="DV33"/>
  <c r="DN33"/>
  <c r="DF33"/>
  <c r="CX33"/>
  <c r="CP33"/>
  <c r="CH33"/>
  <c r="BZ33"/>
  <c r="BR33"/>
  <c r="BJ33"/>
  <c r="BB33"/>
  <c r="AT33"/>
  <c r="AL33"/>
  <c r="AD33"/>
  <c r="V33"/>
  <c r="IT32"/>
  <c r="IL32"/>
  <c r="ID32"/>
  <c r="HV32"/>
  <c r="HN32"/>
  <c r="HF32"/>
  <c r="GX32"/>
  <c r="GP32"/>
  <c r="GH32"/>
  <c r="FZ32"/>
  <c r="FR32"/>
  <c r="FJ32"/>
  <c r="FB32"/>
  <c r="ET32"/>
  <c r="EL32"/>
  <c r="ED32"/>
  <c r="DV32"/>
  <c r="DN32"/>
  <c r="DF32"/>
  <c r="CX32"/>
  <c r="CP32"/>
  <c r="CH32"/>
  <c r="BZ32"/>
  <c r="BR32"/>
  <c r="BJ32"/>
  <c r="BB32"/>
  <c r="AT32"/>
  <c r="AL32"/>
  <c r="AD32"/>
  <c r="V32"/>
  <c r="IT31"/>
  <c r="IL31"/>
  <c r="ID31"/>
  <c r="HV31"/>
  <c r="HN31"/>
  <c r="HF31"/>
  <c r="GX31"/>
  <c r="GP31"/>
  <c r="GH31"/>
  <c r="FZ31"/>
  <c r="FR31"/>
  <c r="FJ31"/>
  <c r="FB31"/>
  <c r="ET31"/>
  <c r="EL31"/>
  <c r="ED31"/>
  <c r="DV31"/>
  <c r="DN31"/>
  <c r="DF31"/>
  <c r="CX31"/>
  <c r="CP31"/>
  <c r="CH31"/>
  <c r="BZ31"/>
  <c r="BR31"/>
  <c r="BJ31"/>
  <c r="BB31"/>
  <c r="AT31"/>
  <c r="AL31"/>
  <c r="AD31"/>
  <c r="V31"/>
  <c r="IT30"/>
  <c r="IL30"/>
  <c r="ID30"/>
  <c r="HV30"/>
  <c r="HN30"/>
  <c r="HF30"/>
  <c r="GX30"/>
  <c r="GP30"/>
  <c r="GH30"/>
  <c r="FZ30"/>
  <c r="FR30"/>
  <c r="FJ30"/>
  <c r="FB30"/>
  <c r="ET30"/>
  <c r="EL30"/>
  <c r="ED30"/>
  <c r="DV30"/>
  <c r="DN30"/>
  <c r="DF30"/>
  <c r="CX30"/>
  <c r="CP30"/>
  <c r="CH30"/>
  <c r="BZ30"/>
  <c r="BR30"/>
  <c r="BJ30"/>
  <c r="BB30"/>
  <c r="AT30"/>
  <c r="AL30"/>
  <c r="AD30"/>
  <c r="V30"/>
  <c r="IT29"/>
  <c r="IL29"/>
  <c r="ID29"/>
  <c r="HV29"/>
  <c r="HN29"/>
  <c r="HF29"/>
  <c r="GX29"/>
  <c r="GP29"/>
  <c r="GH29"/>
  <c r="FZ29"/>
  <c r="FR29"/>
  <c r="FJ29"/>
  <c r="FB29"/>
  <c r="ET29"/>
  <c r="EL29"/>
  <c r="ED29"/>
  <c r="DV29"/>
  <c r="DN29"/>
  <c r="DF29"/>
  <c r="CX29"/>
  <c r="CP29"/>
  <c r="CH29"/>
  <c r="BZ29"/>
  <c r="BR29"/>
  <c r="BJ29"/>
  <c r="BB29"/>
  <c r="AT29"/>
  <c r="AL29"/>
  <c r="AD29"/>
  <c r="V29"/>
  <c r="IT28"/>
  <c r="IL28"/>
  <c r="ID28"/>
  <c r="HV28"/>
  <c r="HN28"/>
  <c r="HF28"/>
  <c r="GX28"/>
  <c r="GP28"/>
  <c r="GH28"/>
  <c r="FZ28"/>
  <c r="FR28"/>
  <c r="FJ28"/>
  <c r="FB28"/>
  <c r="ET28"/>
  <c r="EL28"/>
  <c r="ED28"/>
  <c r="DV28"/>
  <c r="DN28"/>
  <c r="DF28"/>
  <c r="CX28"/>
  <c r="CP28"/>
  <c r="CH28"/>
  <c r="BZ28"/>
  <c r="BR28"/>
  <c r="BJ28"/>
  <c r="BB28"/>
  <c r="AT28"/>
  <c r="AL28"/>
  <c r="AD28"/>
  <c r="V28"/>
  <c r="IT27"/>
  <c r="IL27"/>
  <c r="ID27"/>
  <c r="HV27"/>
  <c r="HN27"/>
  <c r="HF27"/>
  <c r="GX27"/>
  <c r="GP27"/>
  <c r="GH27"/>
  <c r="FZ27"/>
  <c r="FR27"/>
  <c r="FJ27"/>
  <c r="FB27"/>
  <c r="ET27"/>
  <c r="EL27"/>
  <c r="ED27"/>
  <c r="DV27"/>
  <c r="DN27"/>
  <c r="DF27"/>
  <c r="CX27"/>
  <c r="CP27"/>
  <c r="CH27"/>
  <c r="BZ27"/>
  <c r="BR27"/>
  <c r="BJ27"/>
  <c r="BB27"/>
  <c r="AT27"/>
  <c r="AL27"/>
  <c r="AD27"/>
  <c r="V27"/>
  <c r="IT26"/>
  <c r="IL26"/>
  <c r="ID26"/>
  <c r="HV26"/>
  <c r="HN26"/>
  <c r="HF26"/>
  <c r="GX26"/>
  <c r="GP26"/>
  <c r="GH26"/>
  <c r="FZ26"/>
  <c r="FR26"/>
  <c r="FJ26"/>
  <c r="FB26"/>
  <c r="ET26"/>
  <c r="EL26"/>
  <c r="ED26"/>
  <c r="DV26"/>
  <c r="DN26"/>
  <c r="DF26"/>
  <c r="CX26"/>
  <c r="CP26"/>
  <c r="CH26"/>
  <c r="BZ26"/>
  <c r="BR26"/>
  <c r="BJ26"/>
  <c r="BB26"/>
  <c r="AT26"/>
  <c r="AL26"/>
  <c r="AD26"/>
  <c r="V26"/>
  <c r="IT25"/>
  <c r="IL25"/>
  <c r="ID25"/>
  <c r="HV25"/>
  <c r="HN25"/>
  <c r="HF25"/>
  <c r="GX25"/>
  <c r="GP25"/>
  <c r="GH25"/>
  <c r="FZ25"/>
  <c r="FR25"/>
  <c r="FJ25"/>
  <c r="FB25"/>
  <c r="ET25"/>
  <c r="EL25"/>
  <c r="ED25"/>
  <c r="DV25"/>
  <c r="DN25"/>
  <c r="DF25"/>
  <c r="CX25"/>
  <c r="CP25"/>
  <c r="CH25"/>
  <c r="BZ25"/>
  <c r="BR25"/>
  <c r="BJ25"/>
  <c r="BB25"/>
  <c r="AT25"/>
  <c r="AL25"/>
  <c r="AD25"/>
  <c r="V25"/>
  <c r="IT24"/>
  <c r="IL24"/>
  <c r="ID24"/>
  <c r="HV24"/>
  <c r="HN24"/>
  <c r="HF24"/>
  <c r="GX24"/>
  <c r="GP24"/>
  <c r="GH24"/>
  <c r="FZ24"/>
  <c r="FR24"/>
  <c r="FJ24"/>
  <c r="FB24"/>
  <c r="ET24"/>
  <c r="EL24"/>
  <c r="ED24"/>
  <c r="DV24"/>
  <c r="DN24"/>
  <c r="DF24"/>
  <c r="CX24"/>
  <c r="CP24"/>
  <c r="CH24"/>
  <c r="BZ24"/>
  <c r="BR24"/>
  <c r="BJ24"/>
  <c r="BB24"/>
  <c r="AT24"/>
  <c r="AL24"/>
  <c r="AD24"/>
  <c r="V24"/>
  <c r="IT23"/>
  <c r="IL23"/>
  <c r="ID23"/>
  <c r="HV23"/>
  <c r="HN23"/>
  <c r="HF23"/>
  <c r="GX23"/>
  <c r="GP23"/>
  <c r="GH23"/>
  <c r="FZ23"/>
  <c r="FR23"/>
  <c r="FJ23"/>
  <c r="FB23"/>
  <c r="ET23"/>
  <c r="EL23"/>
  <c r="ED23"/>
  <c r="DV23"/>
  <c r="DN23"/>
  <c r="DF23"/>
  <c r="CX23"/>
  <c r="CP23"/>
  <c r="CH23"/>
  <c r="BZ23"/>
  <c r="BR23"/>
  <c r="BJ23"/>
  <c r="BB23"/>
  <c r="AT23"/>
  <c r="AL23"/>
  <c r="AD23"/>
  <c r="V23"/>
  <c r="IT22"/>
  <c r="IL22"/>
  <c r="ID22"/>
  <c r="HV22"/>
  <c r="HN22"/>
  <c r="HF22"/>
  <c r="GX22"/>
  <c r="GP22"/>
  <c r="GH22"/>
  <c r="FZ22"/>
  <c r="FR22"/>
  <c r="FJ22"/>
  <c r="FB22"/>
  <c r="ET22"/>
  <c r="EL22"/>
  <c r="ED22"/>
  <c r="DV22"/>
  <c r="DN22"/>
  <c r="DF22"/>
  <c r="CX22"/>
  <c r="CP22"/>
  <c r="CH22"/>
  <c r="BZ22"/>
  <c r="BR22"/>
  <c r="BJ22"/>
  <c r="BB22"/>
  <c r="AT22"/>
  <c r="AL22"/>
  <c r="AD22"/>
  <c r="V22"/>
  <c r="IT21"/>
  <c r="IL21"/>
  <c r="ID21"/>
  <c r="HV21"/>
  <c r="HN21"/>
  <c r="HF21"/>
  <c r="GX21"/>
  <c r="GP21"/>
  <c r="GH21"/>
  <c r="FZ21"/>
  <c r="FR21"/>
  <c r="FJ21"/>
  <c r="FB21"/>
  <c r="ET21"/>
  <c r="EL21"/>
  <c r="ED21"/>
  <c r="DV21"/>
  <c r="DN21"/>
  <c r="DF21"/>
  <c r="CX21"/>
  <c r="CP21"/>
  <c r="CH21"/>
  <c r="BZ21"/>
  <c r="BR21"/>
  <c r="BJ21"/>
  <c r="BB21"/>
  <c r="AT21"/>
  <c r="AL21"/>
  <c r="AD21"/>
  <c r="V21"/>
  <c r="IT20"/>
  <c r="IL20"/>
  <c r="ID20"/>
  <c r="HV20"/>
  <c r="HN20"/>
  <c r="HF20"/>
  <c r="GX20"/>
  <c r="GP20"/>
  <c r="GH20"/>
  <c r="FZ20"/>
  <c r="FR20"/>
  <c r="FJ20"/>
  <c r="FB20"/>
  <c r="ET20"/>
  <c r="EL20"/>
  <c r="ED20"/>
  <c r="DV20"/>
  <c r="DN20"/>
  <c r="DF20"/>
  <c r="CX20"/>
  <c r="CP20"/>
  <c r="CH20"/>
  <c r="BZ20"/>
  <c r="BR20"/>
  <c r="BJ20"/>
  <c r="BB20"/>
  <c r="AT20"/>
  <c r="AL20"/>
  <c r="AD20"/>
  <c r="V20"/>
  <c r="IT19"/>
  <c r="IL19"/>
  <c r="ID19"/>
  <c r="HV19"/>
  <c r="HN19"/>
  <c r="HF19"/>
  <c r="GX19"/>
  <c r="GP19"/>
  <c r="GH19"/>
  <c r="FZ19"/>
  <c r="FR19"/>
  <c r="FJ19"/>
  <c r="FB19"/>
  <c r="ET19"/>
  <c r="EL19"/>
  <c r="ED19"/>
  <c r="DV19"/>
  <c r="DN19"/>
  <c r="DF19"/>
  <c r="CX19"/>
  <c r="CP19"/>
  <c r="CH19"/>
  <c r="BZ19"/>
  <c r="BR19"/>
  <c r="BJ19"/>
  <c r="BB19"/>
  <c r="AT19"/>
  <c r="AL19"/>
  <c r="AD19"/>
  <c r="V19"/>
  <c r="IT18"/>
  <c r="IL18"/>
  <c r="ID18"/>
  <c r="HV18"/>
  <c r="HN18"/>
  <c r="HF18"/>
  <c r="GX18"/>
  <c r="GP18"/>
  <c r="GH18"/>
  <c r="FZ18"/>
  <c r="FR18"/>
  <c r="FJ18"/>
  <c r="FB18"/>
  <c r="ET18"/>
  <c r="EL18"/>
  <c r="ED18"/>
  <c r="DV18"/>
  <c r="DN18"/>
  <c r="DF18"/>
  <c r="CX18"/>
  <c r="CP18"/>
  <c r="CH18"/>
  <c r="BZ18"/>
  <c r="BR18"/>
  <c r="BJ18"/>
  <c r="BB18"/>
  <c r="AT18"/>
  <c r="AL18"/>
  <c r="AD18"/>
  <c r="V18"/>
  <c r="IT17"/>
  <c r="IL17"/>
  <c r="ID17"/>
  <c r="HV17"/>
  <c r="HN17"/>
  <c r="HF17"/>
  <c r="GX17"/>
  <c r="GP17"/>
  <c r="GH17"/>
  <c r="FZ17"/>
  <c r="FR17"/>
  <c r="FJ17"/>
  <c r="FB17"/>
  <c r="ET17"/>
  <c r="EL17"/>
  <c r="ED17"/>
  <c r="DV17"/>
  <c r="DN17"/>
  <c r="DF17"/>
  <c r="CX17"/>
  <c r="CP17"/>
  <c r="CH17"/>
  <c r="BZ17"/>
  <c r="BR17"/>
  <c r="BJ17"/>
  <c r="BB17"/>
  <c r="AT17"/>
  <c r="AL17"/>
  <c r="AD17"/>
  <c r="V17"/>
  <c r="IT16"/>
  <c r="IL16"/>
  <c r="ID16"/>
  <c r="HV16"/>
  <c r="HN16"/>
  <c r="HF16"/>
  <c r="GX16"/>
  <c r="GP16"/>
  <c r="GH16"/>
  <c r="FZ16"/>
  <c r="FR16"/>
  <c r="FJ16"/>
  <c r="FB16"/>
  <c r="ET16"/>
  <c r="EL16"/>
  <c r="ED16"/>
  <c r="DV16"/>
  <c r="DN16"/>
  <c r="DF16"/>
  <c r="CX16"/>
  <c r="CP16"/>
  <c r="CH16"/>
  <c r="BZ16"/>
  <c r="BR16"/>
  <c r="BJ16"/>
  <c r="BB16"/>
  <c r="AT16"/>
  <c r="AL16"/>
  <c r="AD16"/>
  <c r="V16"/>
  <c r="IT15"/>
  <c r="IL15"/>
  <c r="ID15"/>
  <c r="HV15"/>
  <c r="HN15"/>
  <c r="HF15"/>
  <c r="GX15"/>
  <c r="GP15"/>
  <c r="GH15"/>
  <c r="FZ15"/>
  <c r="FR15"/>
  <c r="FJ15"/>
  <c r="FB15"/>
  <c r="ET15"/>
  <c r="EL15"/>
  <c r="ED15"/>
  <c r="DV15"/>
  <c r="DN15"/>
  <c r="DF15"/>
  <c r="CX15"/>
  <c r="CP15"/>
  <c r="CH15"/>
  <c r="BZ15"/>
  <c r="BR15"/>
  <c r="BJ15"/>
  <c r="BB15"/>
  <c r="AT15"/>
  <c r="AL15"/>
  <c r="AD15"/>
  <c r="V15"/>
  <c r="IT14"/>
  <c r="IL14"/>
  <c r="ID14"/>
  <c r="HV14"/>
  <c r="HN14"/>
  <c r="HF14"/>
  <c r="GX14"/>
  <c r="GP14"/>
  <c r="GH14"/>
  <c r="FZ14"/>
  <c r="FR14"/>
  <c r="FJ14"/>
  <c r="FB14"/>
  <c r="ET14"/>
  <c r="EL14"/>
  <c r="ED14"/>
  <c r="DV14"/>
  <c r="DN14"/>
  <c r="DF14"/>
  <c r="CX14"/>
  <c r="CP14"/>
  <c r="CH14"/>
  <c r="BZ14"/>
  <c r="BR14"/>
  <c r="BJ14"/>
  <c r="BB14"/>
  <c r="AT14"/>
  <c r="AL14"/>
  <c r="AD14"/>
  <c r="V14"/>
  <c r="IT13"/>
  <c r="IL13"/>
  <c r="ID13"/>
  <c r="HV13"/>
  <c r="HN13"/>
  <c r="HF13"/>
  <c r="GX13"/>
  <c r="GP13"/>
  <c r="GH13"/>
  <c r="FZ13"/>
  <c r="FR13"/>
  <c r="FJ13"/>
  <c r="FB13"/>
  <c r="ET13"/>
  <c r="EL13"/>
  <c r="ED13"/>
  <c r="DV13"/>
  <c r="DN13"/>
  <c r="DF13"/>
  <c r="CX13"/>
  <c r="CP13"/>
  <c r="CH13"/>
  <c r="BZ13"/>
  <c r="BR13"/>
  <c r="BJ13"/>
  <c r="BB13"/>
  <c r="AT13"/>
  <c r="AL13"/>
  <c r="AD13"/>
  <c r="V13"/>
  <c r="E88" i="2"/>
  <c r="E80" s="1"/>
  <c r="E79" s="1"/>
  <c r="D90"/>
  <c r="D34"/>
  <c r="D104"/>
  <c r="D17"/>
  <c r="D16" s="1"/>
  <c r="D18"/>
  <c r="D21"/>
  <c r="D22"/>
  <c r="D23"/>
  <c r="D24"/>
  <c r="D25"/>
  <c r="D26"/>
  <c r="D27"/>
  <c r="D30"/>
  <c r="D35"/>
  <c r="D33"/>
  <c r="D29"/>
  <c r="D28"/>
  <c r="D32"/>
  <c r="D31"/>
  <c r="D103"/>
  <c r="D102"/>
  <c r="D101"/>
  <c r="D100"/>
  <c r="D99"/>
  <c r="D98"/>
  <c r="D97"/>
  <c r="D96"/>
  <c r="D95"/>
  <c r="D94"/>
  <c r="D93"/>
  <c r="D92"/>
  <c r="D87"/>
  <c r="D86"/>
  <c r="D85"/>
  <c r="D84"/>
  <c r="D83"/>
  <c r="D82"/>
  <c r="D91"/>
  <c r="D89"/>
  <c r="E120" i="4"/>
  <c r="E118" s="1"/>
  <c r="E114" s="1"/>
  <c r="G299" i="3"/>
  <c r="L299" s="1"/>
  <c r="M299" s="1"/>
  <c r="E15" i="5"/>
  <c r="D15"/>
  <c r="C15"/>
  <c r="E14"/>
  <c r="D14"/>
  <c r="C14"/>
  <c r="E13"/>
  <c r="D13"/>
  <c r="D227" i="4"/>
  <c r="D226"/>
  <c r="D225"/>
  <c r="D224"/>
  <c r="F222"/>
  <c r="D221"/>
  <c r="F219"/>
  <c r="D219"/>
  <c r="D218"/>
  <c r="D217"/>
  <c r="D216"/>
  <c r="F214"/>
  <c r="D213"/>
  <c r="F211"/>
  <c r="D210"/>
  <c r="D209"/>
  <c r="D208"/>
  <c r="F206"/>
  <c r="F204"/>
  <c r="D203"/>
  <c r="D202"/>
  <c r="D201"/>
  <c r="D200"/>
  <c r="F198"/>
  <c r="D197"/>
  <c r="F195"/>
  <c r="D195"/>
  <c r="D194"/>
  <c r="D193"/>
  <c r="D192"/>
  <c r="D191"/>
  <c r="F189"/>
  <c r="D188"/>
  <c r="D187"/>
  <c r="D186"/>
  <c r="D185"/>
  <c r="F183"/>
  <c r="D182"/>
  <c r="D181"/>
  <c r="D180"/>
  <c r="F178"/>
  <c r="D177"/>
  <c r="D176"/>
  <c r="D175"/>
  <c r="F173"/>
  <c r="D168"/>
  <c r="D167"/>
  <c r="D165" s="1"/>
  <c r="F165"/>
  <c r="E165"/>
  <c r="D164"/>
  <c r="E162"/>
  <c r="D162"/>
  <c r="D161"/>
  <c r="E159"/>
  <c r="D159"/>
  <c r="D158"/>
  <c r="D157"/>
  <c r="D155" s="1"/>
  <c r="E155"/>
  <c r="D154"/>
  <c r="E152"/>
  <c r="D152"/>
  <c r="D151"/>
  <c r="D150"/>
  <c r="D149"/>
  <c r="D148"/>
  <c r="E146"/>
  <c r="D145"/>
  <c r="D144"/>
  <c r="E142"/>
  <c r="F140"/>
  <c r="D139"/>
  <c r="E137"/>
  <c r="D137"/>
  <c r="D136"/>
  <c r="D135"/>
  <c r="D134"/>
  <c r="D133"/>
  <c r="E131"/>
  <c r="D130"/>
  <c r="D129"/>
  <c r="E127"/>
  <c r="D124"/>
  <c r="D123"/>
  <c r="D122"/>
  <c r="D120" s="1"/>
  <c r="D118" s="1"/>
  <c r="D114" s="1"/>
  <c r="D117"/>
  <c r="D116"/>
  <c r="D113"/>
  <c r="D112"/>
  <c r="D111"/>
  <c r="E109"/>
  <c r="E107" s="1"/>
  <c r="D109"/>
  <c r="D106"/>
  <c r="D105"/>
  <c r="D102"/>
  <c r="D101"/>
  <c r="E99"/>
  <c r="D98"/>
  <c r="D97"/>
  <c r="D95" s="1"/>
  <c r="E95"/>
  <c r="D92"/>
  <c r="D91"/>
  <c r="E89"/>
  <c r="D88"/>
  <c r="D87"/>
  <c r="E85"/>
  <c r="E83" s="1"/>
  <c r="D82"/>
  <c r="D81"/>
  <c r="D78" s="1"/>
  <c r="D80"/>
  <c r="E78"/>
  <c r="D77"/>
  <c r="D76"/>
  <c r="E74"/>
  <c r="D73"/>
  <c r="D72"/>
  <c r="E70"/>
  <c r="E68"/>
  <c r="D67"/>
  <c r="D66"/>
  <c r="D65"/>
  <c r="D64"/>
  <c r="D63"/>
  <c r="D62"/>
  <c r="D61"/>
  <c r="D60"/>
  <c r="E58"/>
  <c r="D57"/>
  <c r="D56"/>
  <c r="E54"/>
  <c r="D53"/>
  <c r="D51" s="1"/>
  <c r="E51"/>
  <c r="D50"/>
  <c r="D49"/>
  <c r="D48"/>
  <c r="D47"/>
  <c r="D46"/>
  <c r="D45"/>
  <c r="D44"/>
  <c r="D43"/>
  <c r="E41"/>
  <c r="D40"/>
  <c r="D39"/>
  <c r="D38"/>
  <c r="D36" s="1"/>
  <c r="E36"/>
  <c r="D35"/>
  <c r="D34"/>
  <c r="D33"/>
  <c r="D32"/>
  <c r="D31"/>
  <c r="D30"/>
  <c r="D29"/>
  <c r="E27"/>
  <c r="D24"/>
  <c r="E22"/>
  <c r="D22"/>
  <c r="D21"/>
  <c r="E19"/>
  <c r="D19"/>
  <c r="D18"/>
  <c r="D17"/>
  <c r="D16"/>
  <c r="E14"/>
  <c r="E12" s="1"/>
  <c r="F10"/>
  <c r="F329" i="3"/>
  <c r="F327" s="1"/>
  <c r="F325" s="1"/>
  <c r="H327"/>
  <c r="H325"/>
  <c r="G327"/>
  <c r="L327" s="1"/>
  <c r="M327" s="1"/>
  <c r="F324"/>
  <c r="F323"/>
  <c r="H321"/>
  <c r="G321"/>
  <c r="L321" s="1"/>
  <c r="M321" s="1"/>
  <c r="F319"/>
  <c r="F317" s="1"/>
  <c r="H317"/>
  <c r="G317"/>
  <c r="L317" s="1"/>
  <c r="M317" s="1"/>
  <c r="F316"/>
  <c r="F314" s="1"/>
  <c r="H314"/>
  <c r="G314"/>
  <c r="L314" s="1"/>
  <c r="M314" s="1"/>
  <c r="F313"/>
  <c r="F311" s="1"/>
  <c r="H311"/>
  <c r="G311"/>
  <c r="L311" s="1"/>
  <c r="M311" s="1"/>
  <c r="F310"/>
  <c r="F308" s="1"/>
  <c r="H308"/>
  <c r="G308"/>
  <c r="L308" s="1"/>
  <c r="M308" s="1"/>
  <c r="F307"/>
  <c r="F305" s="1"/>
  <c r="H305"/>
  <c r="G305"/>
  <c r="L305" s="1"/>
  <c r="M305" s="1"/>
  <c r="F304"/>
  <c r="F302" s="1"/>
  <c r="H302"/>
  <c r="G302"/>
  <c r="L302" s="1"/>
  <c r="M302" s="1"/>
  <c r="F301"/>
  <c r="F299" s="1"/>
  <c r="H299"/>
  <c r="F298"/>
  <c r="F297"/>
  <c r="H295"/>
  <c r="G295"/>
  <c r="G293" s="1"/>
  <c r="L293" s="1"/>
  <c r="M293" s="1"/>
  <c r="F292"/>
  <c r="F290" s="1"/>
  <c r="H290"/>
  <c r="G290"/>
  <c r="L290" s="1"/>
  <c r="M290" s="1"/>
  <c r="F289"/>
  <c r="F287" s="1"/>
  <c r="H287"/>
  <c r="G287"/>
  <c r="L287" s="1"/>
  <c r="M287" s="1"/>
  <c r="F286"/>
  <c r="F284" s="1"/>
  <c r="H284"/>
  <c r="G284"/>
  <c r="L284" s="1"/>
  <c r="M284" s="1"/>
  <c r="F283"/>
  <c r="F282"/>
  <c r="H280"/>
  <c r="G280"/>
  <c r="L280" s="1"/>
  <c r="M280" s="1"/>
  <c r="F279"/>
  <c r="F278"/>
  <c r="F276" s="1"/>
  <c r="H276"/>
  <c r="G276"/>
  <c r="L276" s="1"/>
  <c r="M276" s="1"/>
  <c r="F275"/>
  <c r="F274"/>
  <c r="H272"/>
  <c r="G272"/>
  <c r="L272" s="1"/>
  <c r="M272" s="1"/>
  <c r="F271"/>
  <c r="F270"/>
  <c r="H268"/>
  <c r="G268"/>
  <c r="L268" s="1"/>
  <c r="M268" s="1"/>
  <c r="F267"/>
  <c r="F266"/>
  <c r="H264"/>
  <c r="G264"/>
  <c r="K264" s="1"/>
  <c r="F261"/>
  <c r="F259" s="1"/>
  <c r="H259"/>
  <c r="G259"/>
  <c r="L259" s="1"/>
  <c r="M259" s="1"/>
  <c r="F258"/>
  <c r="F256" s="1"/>
  <c r="H256"/>
  <c r="G256"/>
  <c r="L256" s="1"/>
  <c r="M256" s="1"/>
  <c r="F255"/>
  <c r="F254"/>
  <c r="F253"/>
  <c r="H251"/>
  <c r="G251"/>
  <c r="L251" s="1"/>
  <c r="M251" s="1"/>
  <c r="F250"/>
  <c r="F249"/>
  <c r="F248"/>
  <c r="H246"/>
  <c r="G246"/>
  <c r="L246" s="1"/>
  <c r="M246" s="1"/>
  <c r="F245"/>
  <c r="F244"/>
  <c r="F243"/>
  <c r="F242"/>
  <c r="F241"/>
  <c r="F240"/>
  <c r="F239"/>
  <c r="H237"/>
  <c r="G237"/>
  <c r="K237" s="1"/>
  <c r="F234"/>
  <c r="F232" s="1"/>
  <c r="H232"/>
  <c r="G232"/>
  <c r="L232" s="1"/>
  <c r="M232" s="1"/>
  <c r="F229"/>
  <c r="F228"/>
  <c r="H226"/>
  <c r="G226"/>
  <c r="L226" s="1"/>
  <c r="M226" s="1"/>
  <c r="F225"/>
  <c r="F223" s="1"/>
  <c r="H223"/>
  <c r="G223"/>
  <c r="L223" s="1"/>
  <c r="M223" s="1"/>
  <c r="F222"/>
  <c r="F220" s="1"/>
  <c r="H220"/>
  <c r="G220"/>
  <c r="L220" s="1"/>
  <c r="M220" s="1"/>
  <c r="F219"/>
  <c r="F218"/>
  <c r="F217"/>
  <c r="F216"/>
  <c r="H214"/>
  <c r="G214"/>
  <c r="L214" s="1"/>
  <c r="M214" s="1"/>
  <c r="F213"/>
  <c r="F212"/>
  <c r="F211"/>
  <c r="F210"/>
  <c r="H208"/>
  <c r="G208"/>
  <c r="L208" s="1"/>
  <c r="M208" s="1"/>
  <c r="F207"/>
  <c r="F206"/>
  <c r="F205"/>
  <c r="H203"/>
  <c r="G203"/>
  <c r="L203" s="1"/>
  <c r="M203" s="1"/>
  <c r="F200"/>
  <c r="F198" s="1"/>
  <c r="H198"/>
  <c r="G198"/>
  <c r="L198" s="1"/>
  <c r="M198" s="1"/>
  <c r="F197"/>
  <c r="F195" s="1"/>
  <c r="H195"/>
  <c r="G195"/>
  <c r="K195" s="1"/>
  <c r="F192"/>
  <c r="F190" s="1"/>
  <c r="H190"/>
  <c r="G190"/>
  <c r="L190" s="1"/>
  <c r="M190" s="1"/>
  <c r="F189"/>
  <c r="F187" s="1"/>
  <c r="H187"/>
  <c r="G187"/>
  <c r="K187" s="1"/>
  <c r="F186"/>
  <c r="F184" s="1"/>
  <c r="H184"/>
  <c r="G184"/>
  <c r="L184" s="1"/>
  <c r="M184" s="1"/>
  <c r="F183"/>
  <c r="F181" s="1"/>
  <c r="H181"/>
  <c r="G181"/>
  <c r="K181" s="1"/>
  <c r="F178"/>
  <c r="F176" s="1"/>
  <c r="H176"/>
  <c r="G176"/>
  <c r="L176" s="1"/>
  <c r="M176" s="1"/>
  <c r="F175"/>
  <c r="F173" s="1"/>
  <c r="H173"/>
  <c r="G173"/>
  <c r="K173" s="1"/>
  <c r="F172"/>
  <c r="F170" s="1"/>
  <c r="H170"/>
  <c r="G170"/>
  <c r="L170" s="1"/>
  <c r="M170" s="1"/>
  <c r="F169"/>
  <c r="F167" s="1"/>
  <c r="H167"/>
  <c r="G167"/>
  <c r="K167" s="1"/>
  <c r="F166"/>
  <c r="F164" s="1"/>
  <c r="H164"/>
  <c r="G164"/>
  <c r="L164" s="1"/>
  <c r="M164" s="1"/>
  <c r="F159"/>
  <c r="H159"/>
  <c r="G159"/>
  <c r="G157" s="1"/>
  <c r="L157" s="1"/>
  <c r="M157" s="1"/>
  <c r="F156"/>
  <c r="F154" s="1"/>
  <c r="H154"/>
  <c r="G154"/>
  <c r="K154" s="1"/>
  <c r="F153"/>
  <c r="F152"/>
  <c r="F151"/>
  <c r="F150"/>
  <c r="F149"/>
  <c r="F148"/>
  <c r="F147"/>
  <c r="H145"/>
  <c r="G145"/>
  <c r="L145" s="1"/>
  <c r="M145" s="1"/>
  <c r="F144"/>
  <c r="F143"/>
  <c r="F142"/>
  <c r="F141"/>
  <c r="H139"/>
  <c r="G139"/>
  <c r="L139" s="1"/>
  <c r="M139" s="1"/>
  <c r="F138"/>
  <c r="F136" s="1"/>
  <c r="H136"/>
  <c r="G136"/>
  <c r="L136" s="1"/>
  <c r="M136" s="1"/>
  <c r="F135"/>
  <c r="F134"/>
  <c r="F133"/>
  <c r="F132"/>
  <c r="F131"/>
  <c r="H129"/>
  <c r="G129"/>
  <c r="L129" s="1"/>
  <c r="M129" s="1"/>
  <c r="F128"/>
  <c r="F127"/>
  <c r="F126"/>
  <c r="H124"/>
  <c r="G124"/>
  <c r="L124" s="1"/>
  <c r="M124" s="1"/>
  <c r="F123"/>
  <c r="F122"/>
  <c r="F121"/>
  <c r="F120"/>
  <c r="F119"/>
  <c r="F116" s="1"/>
  <c r="F118"/>
  <c r="H116"/>
  <c r="G116"/>
  <c r="L116" s="1"/>
  <c r="M116" s="1"/>
  <c r="F115"/>
  <c r="F114"/>
  <c r="F113"/>
  <c r="F111"/>
  <c r="H109"/>
  <c r="F108"/>
  <c r="F107"/>
  <c r="H105"/>
  <c r="G105"/>
  <c r="K105" s="1"/>
  <c r="F102"/>
  <c r="F100" s="1"/>
  <c r="H100"/>
  <c r="G100"/>
  <c r="K100" s="1"/>
  <c r="F99"/>
  <c r="F97" s="1"/>
  <c r="H97"/>
  <c r="G97"/>
  <c r="L97" s="1"/>
  <c r="M97" s="1"/>
  <c r="F96"/>
  <c r="F94" s="1"/>
  <c r="H94"/>
  <c r="G94"/>
  <c r="K94" s="1"/>
  <c r="F93"/>
  <c r="F91" s="1"/>
  <c r="H91"/>
  <c r="G91"/>
  <c r="L91" s="1"/>
  <c r="M91" s="1"/>
  <c r="F90"/>
  <c r="F89"/>
  <c r="H87"/>
  <c r="G87"/>
  <c r="L87" s="1"/>
  <c r="M87" s="1"/>
  <c r="F86"/>
  <c r="F84" s="1"/>
  <c r="H84"/>
  <c r="G84"/>
  <c r="K84" s="1"/>
  <c r="F83"/>
  <c r="F82"/>
  <c r="F81"/>
  <c r="H79"/>
  <c r="G79"/>
  <c r="L79" s="1"/>
  <c r="M79" s="1"/>
  <c r="F76"/>
  <c r="F74" s="1"/>
  <c r="H74"/>
  <c r="G74"/>
  <c r="K74" s="1"/>
  <c r="F73"/>
  <c r="F71" s="1"/>
  <c r="H71"/>
  <c r="G71"/>
  <c r="L71" s="1"/>
  <c r="M71" s="1"/>
  <c r="F70"/>
  <c r="F68" s="1"/>
  <c r="H68"/>
  <c r="G68"/>
  <c r="K68" s="1"/>
  <c r="F67"/>
  <c r="F65" s="1"/>
  <c r="H65"/>
  <c r="G65"/>
  <c r="L65" s="1"/>
  <c r="M65" s="1"/>
  <c r="F63"/>
  <c r="F61" s="1"/>
  <c r="H61"/>
  <c r="G61"/>
  <c r="L61" s="1"/>
  <c r="M61" s="1"/>
  <c r="F57"/>
  <c r="F56"/>
  <c r="H10"/>
  <c r="H8" s="1"/>
  <c r="D10" i="2"/>
  <c r="D117"/>
  <c r="D116"/>
  <c r="D115"/>
  <c r="F114"/>
  <c r="E114"/>
  <c r="D114"/>
  <c r="D113"/>
  <c r="D112"/>
  <c r="F111"/>
  <c r="D110"/>
  <c r="D109"/>
  <c r="E108"/>
  <c r="D107"/>
  <c r="D106"/>
  <c r="E105"/>
  <c r="J105" s="1"/>
  <c r="K105" s="1"/>
  <c r="D78"/>
  <c r="D77"/>
  <c r="D76"/>
  <c r="E75"/>
  <c r="J75" s="1"/>
  <c r="K75" s="1"/>
  <c r="D74"/>
  <c r="D73"/>
  <c r="D72"/>
  <c r="D71"/>
  <c r="E70"/>
  <c r="J70" s="1"/>
  <c r="K70" s="1"/>
  <c r="D69"/>
  <c r="E68"/>
  <c r="I68" s="1"/>
  <c r="D68"/>
  <c r="D67"/>
  <c r="F66"/>
  <c r="F65" s="1"/>
  <c r="D66"/>
  <c r="D64"/>
  <c r="D63"/>
  <c r="F62"/>
  <c r="D61"/>
  <c r="D60"/>
  <c r="D59"/>
  <c r="D58"/>
  <c r="E57"/>
  <c r="I57" s="1"/>
  <c r="D56"/>
  <c r="E55"/>
  <c r="I55" s="1"/>
  <c r="D54"/>
  <c r="F53"/>
  <c r="D53"/>
  <c r="D52"/>
  <c r="E51"/>
  <c r="I51" s="1"/>
  <c r="D51"/>
  <c r="D50"/>
  <c r="F49"/>
  <c r="F46" s="1"/>
  <c r="D49"/>
  <c r="D48"/>
  <c r="D47" s="1"/>
  <c r="E47"/>
  <c r="I47" s="1"/>
  <c r="D45"/>
  <c r="D44"/>
  <c r="D43"/>
  <c r="D42"/>
  <c r="E41"/>
  <c r="E40" s="1"/>
  <c r="J40" s="1"/>
  <c r="K40" s="1"/>
  <c r="D39"/>
  <c r="D38"/>
  <c r="D37" s="1"/>
  <c r="D36" s="1"/>
  <c r="E37"/>
  <c r="E36" s="1"/>
  <c r="D20"/>
  <c r="E16"/>
  <c r="E15" s="1"/>
  <c r="E14" s="1"/>
  <c r="J14" s="1"/>
  <c r="K14" s="1"/>
  <c r="D13"/>
  <c r="D12"/>
  <c r="E12"/>
  <c r="J12" s="1"/>
  <c r="K12" s="1"/>
  <c r="D11"/>
  <c r="E9"/>
  <c r="J9" s="1"/>
  <c r="D214" i="4"/>
  <c r="D211" s="1"/>
  <c r="D206"/>
  <c r="D198"/>
  <c r="D189"/>
  <c r="D146"/>
  <c r="D131"/>
  <c r="F268" i="3"/>
  <c r="G230"/>
  <c r="F226"/>
  <c r="F214"/>
  <c r="G201"/>
  <c r="L201" s="1"/>
  <c r="M201" s="1"/>
  <c r="F203"/>
  <c r="F139"/>
  <c r="F105"/>
  <c r="F87"/>
  <c r="D75" i="2"/>
  <c r="C8" i="5"/>
  <c r="C13" s="1"/>
  <c r="D178" i="4"/>
  <c r="D183"/>
  <c r="D173"/>
  <c r="D222"/>
  <c r="D127"/>
  <c r="D142"/>
  <c r="F251" i="3"/>
  <c r="F321"/>
  <c r="F264"/>
  <c r="F208"/>
  <c r="F246"/>
  <c r="D9" i="2"/>
  <c r="F237" i="3"/>
  <c r="G77"/>
  <c r="L77" s="1"/>
  <c r="M77" s="1"/>
  <c r="D111" i="2"/>
  <c r="D108"/>
  <c r="D105"/>
  <c r="D62"/>
  <c r="D41"/>
  <c r="D40"/>
  <c r="D204" i="4" l="1"/>
  <c r="D54"/>
  <c r="I105" i="2"/>
  <c r="I41"/>
  <c r="I14"/>
  <c r="I9"/>
  <c r="J68"/>
  <c r="K68" s="1"/>
  <c r="J57"/>
  <c r="K57" s="1"/>
  <c r="J55"/>
  <c r="K55" s="1"/>
  <c r="J51"/>
  <c r="K51" s="1"/>
  <c r="J47"/>
  <c r="K47" s="1"/>
  <c r="J41"/>
  <c r="K41" s="1"/>
  <c r="J37"/>
  <c r="K37" s="1"/>
  <c r="J16"/>
  <c r="K16" s="1"/>
  <c r="J230" i="3"/>
  <c r="J262"/>
  <c r="K321"/>
  <c r="K317"/>
  <c r="K311"/>
  <c r="K305"/>
  <c r="K299"/>
  <c r="K295"/>
  <c r="K293"/>
  <c r="K287"/>
  <c r="K276"/>
  <c r="K272"/>
  <c r="K268"/>
  <c r="K256"/>
  <c r="K246"/>
  <c r="K226"/>
  <c r="K220"/>
  <c r="K214"/>
  <c r="K208"/>
  <c r="K198"/>
  <c r="K184"/>
  <c r="K170"/>
  <c r="K164"/>
  <c r="K116"/>
  <c r="K97"/>
  <c r="K91"/>
  <c r="K87"/>
  <c r="K79"/>
  <c r="K77"/>
  <c r="K71"/>
  <c r="K65"/>
  <c r="K63"/>
  <c r="K61"/>
  <c r="L295"/>
  <c r="M295" s="1"/>
  <c r="L195"/>
  <c r="M195" s="1"/>
  <c r="L187"/>
  <c r="M187" s="1"/>
  <c r="L181"/>
  <c r="M181" s="1"/>
  <c r="L173"/>
  <c r="M173" s="1"/>
  <c r="L167"/>
  <c r="M167" s="1"/>
  <c r="L154"/>
  <c r="M154" s="1"/>
  <c r="L111"/>
  <c r="M111" s="1"/>
  <c r="L109"/>
  <c r="M109" s="1"/>
  <c r="L105"/>
  <c r="M105" s="1"/>
  <c r="L100"/>
  <c r="M100" s="1"/>
  <c r="L94"/>
  <c r="M94" s="1"/>
  <c r="L84"/>
  <c r="M84" s="1"/>
  <c r="L74"/>
  <c r="M74" s="1"/>
  <c r="L68"/>
  <c r="M68" s="1"/>
  <c r="L40"/>
  <c r="M40" s="1"/>
  <c r="L230"/>
  <c r="M230" s="1"/>
  <c r="D88" i="2"/>
  <c r="D80" s="1"/>
  <c r="D79" s="1"/>
  <c r="I40"/>
  <c r="I16"/>
  <c r="I15" s="1"/>
  <c r="J15"/>
  <c r="K15" s="1"/>
  <c r="K314" i="3"/>
  <c r="K308"/>
  <c r="K302"/>
  <c r="K290"/>
  <c r="K284"/>
  <c r="K259"/>
  <c r="K251"/>
  <c r="K234"/>
  <c r="K232"/>
  <c r="K223"/>
  <c r="K203"/>
  <c r="K201"/>
  <c r="K111"/>
  <c r="K40"/>
  <c r="K124"/>
  <c r="F129"/>
  <c r="K129"/>
  <c r="K136"/>
  <c r="K139"/>
  <c r="F145"/>
  <c r="K145"/>
  <c r="G325"/>
  <c r="L325" s="1"/>
  <c r="M325" s="1"/>
  <c r="F280"/>
  <c r="D58" i="4"/>
  <c r="K327" i="3"/>
  <c r="K325"/>
  <c r="K280"/>
  <c r="L264"/>
  <c r="M264" s="1"/>
  <c r="K230"/>
  <c r="L237"/>
  <c r="M237" s="1"/>
  <c r="K192"/>
  <c r="K190"/>
  <c r="K176"/>
  <c r="K161"/>
  <c r="K159"/>
  <c r="K157"/>
  <c r="L159"/>
  <c r="M159" s="1"/>
  <c r="L50"/>
  <c r="M50" s="1"/>
  <c r="K50"/>
  <c r="L43"/>
  <c r="M43" s="1"/>
  <c r="K43"/>
  <c r="F12"/>
  <c r="L12"/>
  <c r="M12" s="1"/>
  <c r="L10"/>
  <c r="M10" s="1"/>
  <c r="K12"/>
  <c r="I70" i="2"/>
  <c r="K9"/>
  <c r="I75"/>
  <c r="I12"/>
  <c r="J8" i="3"/>
  <c r="J7" s="1"/>
  <c r="G262"/>
  <c r="F272"/>
  <c r="F262" s="1"/>
  <c r="F295"/>
  <c r="F293" s="1"/>
  <c r="H157"/>
  <c r="H79" i="2"/>
  <c r="J80"/>
  <c r="K80" s="1"/>
  <c r="I80"/>
  <c r="I88"/>
  <c r="J88"/>
  <c r="K88" s="1"/>
  <c r="H36"/>
  <c r="H8" s="1"/>
  <c r="I36"/>
  <c r="I8" s="1"/>
  <c r="I37"/>
  <c r="H77" i="3"/>
  <c r="H103"/>
  <c r="F109"/>
  <c r="F124"/>
  <c r="H262"/>
  <c r="D107" i="4"/>
  <c r="D171"/>
  <c r="D169" s="1"/>
  <c r="H230" i="3"/>
  <c r="E140" i="4"/>
  <c r="F171"/>
  <c r="F169" s="1"/>
  <c r="F8" s="1"/>
  <c r="E103"/>
  <c r="E93" s="1"/>
  <c r="G39" i="3"/>
  <c r="G103"/>
  <c r="F157"/>
  <c r="G179"/>
  <c r="H201"/>
  <c r="H59"/>
  <c r="F79"/>
  <c r="F77" s="1"/>
  <c r="D140" i="4"/>
  <c r="D125"/>
  <c r="E125"/>
  <c r="D103"/>
  <c r="D99"/>
  <c r="D93" s="1"/>
  <c r="D89"/>
  <c r="D85"/>
  <c r="D74"/>
  <c r="D70"/>
  <c r="E25"/>
  <c r="D41"/>
  <c r="D27"/>
  <c r="D14"/>
  <c r="D12" s="1"/>
  <c r="F201" i="3"/>
  <c r="F230"/>
  <c r="F10"/>
  <c r="H293"/>
  <c r="G59"/>
  <c r="F59"/>
  <c r="D70" i="2"/>
  <c r="E8"/>
  <c r="D15"/>
  <c r="D14" s="1"/>
  <c r="D8" s="1"/>
  <c r="H179" i="3"/>
  <c r="F179"/>
  <c r="E65" i="2"/>
  <c r="D65"/>
  <c r="F7"/>
  <c r="D57"/>
  <c r="D55" s="1"/>
  <c r="D46"/>
  <c r="E46"/>
  <c r="J46" s="1"/>
  <c r="K46" s="1"/>
  <c r="J8" l="1"/>
  <c r="K8" s="1"/>
  <c r="I46"/>
  <c r="J36"/>
  <c r="K36" s="1"/>
  <c r="L59" i="3"/>
  <c r="M59" s="1"/>
  <c r="K59"/>
  <c r="F103"/>
  <c r="L103"/>
  <c r="M103" s="1"/>
  <c r="K103"/>
  <c r="K262"/>
  <c r="L262"/>
  <c r="M262" s="1"/>
  <c r="L179"/>
  <c r="M179" s="1"/>
  <c r="K179"/>
  <c r="G8"/>
  <c r="K39"/>
  <c r="L39"/>
  <c r="M39" s="1"/>
  <c r="F39"/>
  <c r="F8"/>
  <c r="F7" s="1"/>
  <c r="K8"/>
  <c r="L8"/>
  <c r="M8" s="1"/>
  <c r="H7"/>
  <c r="J79" i="2"/>
  <c r="K79" s="1"/>
  <c r="I79"/>
  <c r="H65"/>
  <c r="D83" i="4"/>
  <c r="E10"/>
  <c r="E8" s="1"/>
  <c r="G7" i="3"/>
  <c r="D68" i="4"/>
  <c r="D25"/>
  <c r="D10" s="1"/>
  <c r="D8" s="1"/>
  <c r="E7" i="2"/>
  <c r="D7"/>
  <c r="K7" i="3" l="1"/>
  <c r="L7"/>
  <c r="M7" s="1"/>
  <c r="H7" i="2"/>
  <c r="J7" s="1"/>
  <c r="K7" s="1"/>
  <c r="I65"/>
  <c r="I7" s="1"/>
  <c r="J65"/>
  <c r="K65" s="1"/>
</calcChain>
</file>

<file path=xl/sharedStrings.xml><?xml version="1.0" encoding="utf-8"?>
<sst xmlns="http://schemas.openxmlformats.org/spreadsheetml/2006/main" count="1461" uniqueCount="737">
  <si>
    <t>î³ñ»Ï³Ý Ñ³ëï³ïí³Í åÉ³Ý</t>
  </si>
  <si>
    <t>îáÕÇ NN</t>
  </si>
  <si>
    <t>ºÏ³Ùï³ï»ë³ÏÝ»ñÁ</t>
  </si>
  <si>
    <t>Ðá¹í³ÍÇ NN</t>
  </si>
  <si>
    <t>ÀÝ¹³Ù»ÝÁ (ë.5+ë.6)</t>
  </si>
  <si>
    <t>³Û¹ ÃíáõÙ`</t>
  </si>
  <si>
    <t>í³ñã³Ï³Ý Ù³ë</t>
  </si>
  <si>
    <t>ýáÝ¹³ÛÇÝ Ù³ë</t>
  </si>
  <si>
    <t>1000</t>
  </si>
  <si>
    <t>1100</t>
  </si>
  <si>
    <t>X</t>
  </si>
  <si>
    <t>1110</t>
  </si>
  <si>
    <t>1111</t>
  </si>
  <si>
    <t>ÐáÕÇ Ñ³ñÏ Ñ³Ù³ÛÝùÝ»ñÇ í³ñã³Ï³Ý ï³ñ³ÍùÝ»ñáõÙ ·ïÝíáÕ ÑáÕÇ Ñ³Ù³ñ</t>
  </si>
  <si>
    <t xml:space="preserve"> 1.2 ¶áõÛù³ÛÇÝ Ñ³ñÏ»ñ ³ÛÉ ·áõÛùÇó</t>
  </si>
  <si>
    <t>1121</t>
  </si>
  <si>
    <t>1130</t>
  </si>
  <si>
    <t>1.3 ²åñ³ÝùÝ»ñÇ û·ï³·áñÍÙ³Ý Ï³Ù ·áñÍáõÝ»áõÃÛ³Ý Çñ³Ï³Ý³óÙ³Ý ÃáõÛÉïíáõÃÛ³Ý í×³ñÝ»ñ</t>
  </si>
  <si>
    <t>1131</t>
  </si>
  <si>
    <t>1132</t>
  </si>
  <si>
    <t>1133</t>
  </si>
  <si>
    <t>1134</t>
  </si>
  <si>
    <t>1135</t>
  </si>
  <si>
    <t>1.4 ²åñ³ÝùÝ»ñÇ Ù³ï³Ï³ñ³ñáõÙÇó ¨ Í³é³ÛáõÃÛáõÝÝ»ñÇ Ù³ïáõóáõÙÇó ³ÛÉ å³ñï³¹Çñ í×³ñÝ»ñ</t>
  </si>
  <si>
    <t>³Û¹ ÃíáõÙ`                                                                                                                                            Ð³Ù³ÛÝùÇ µÛáõç» í×³ñíáÕ å»ï³Ï³Ý ïáõñù»ñ       (ïáÕ 1152 + ïáÕ 1153 )</t>
  </si>
  <si>
    <t xml:space="preserve">³Û¹ ÃíáõÙ`                                                                                                                                                   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</si>
  <si>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</si>
  <si>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áñÇó`                                                                                ³) ºÏ³Ùï³Ñ³ñÏ</t>
  </si>
  <si>
    <t>µ) Þ³ÑáõÃ³Ñ³ñÏ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</si>
  <si>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</si>
  <si>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</si>
  <si>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</si>
  <si>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</si>
  <si>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³Û¹ ÃíáõÙ`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</si>
  <si>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</si>
  <si>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³Û¹ ÃíáõÙ`   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</si>
  <si>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</si>
  <si>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µ) ä»ï³Ï³Ý µÛáõç»Çó ïñ³Ù³¹ñíáÕ ³ÛÉ ¹áï³óÇ³Ý»ñ (ïáÕ 1255 + ïáÕ 1256)</t>
  </si>
  <si>
    <t>³Û¹ ÃíáõÙ`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</si>
  <si>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</si>
  <si>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</si>
  <si>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</si>
  <si>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 xml:space="preserve"> 2.6 Î³åÇï³É Ý»ñùÇÝ å³ßïáÝ³Ï³Ý ¹ñ³Ù³ßÝáñÑÝ»ñ` ëï³óí³Í Ï³é³í³ñÙ³Ý ³ÛÉ Ù³Ï³ñ¹³ÏÝ»ñÇó   (ïáÕ 1261 + ïáÕ 1262)</t>
  </si>
  <si>
    <t>³Û¹ ÃíáõÙ`                                                                                                                                                    ³) ä»ï³Ï³Ý µÛáõç»Çó Ï³åÇï³É Í³Ëë»ñÇ ýÇÝ³Ýë³íáñÙ³Ý Ýå³ï³Ï³ÛÇÝ Ñ³ïÏ³óáõÙÝ»ñ (ëáõµí»ÝóÇ³Ý»ñ)</t>
  </si>
  <si>
    <t>µ) ÐÐ ³ÛÉ Ñ³Ù³ÛÝùÝ»ñÇó Ï³åÇï³É Í³Ëë»ñÇ ýÇÝ³Ýë³íáñÙ³Ý Ýå³ï³Ïáí ëï³óíáÕ å³ßïáÝ³Ï³Ý ¹ñ³Ù³ßÝáñÑÝ»ñ</t>
  </si>
  <si>
    <t>1300</t>
  </si>
  <si>
    <t>1310</t>
  </si>
  <si>
    <t>1311</t>
  </si>
  <si>
    <t>³Û¹ ÃíáõÙ`                                                                                                                                           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</si>
  <si>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</si>
  <si>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</si>
  <si>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</si>
  <si>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³Û¹ ÃíáõÙ`                                                                                                                                                ´³ÅÝ»ïÇñ³Ï³Ý ÁÝÏ»ñáõÃÛáõÝÝ»ñáõÙ Ñ³Ù³ÛÝùÇ Ù³ëÝ³ÏóáõÃÛ³Ý ¹ÇÙ³ó Ñ³Ù³ÛÝùÇ µÛáõç» Ï³ï³ñíáÕ Ù³ëÑ³ÝáõÙÝ»ñ (ß³Ñ³µ³ÅÇÝÝ»ñ)</t>
  </si>
  <si>
    <t>1330</t>
  </si>
  <si>
    <t>1331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</si>
  <si>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</si>
  <si>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</si>
  <si>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</si>
  <si>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</si>
  <si>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</si>
  <si>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</si>
  <si>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</si>
  <si>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1341</t>
  </si>
  <si>
    <t>³Û¹ ÃíáõÙ`                                                                                                                                       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</si>
  <si>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</si>
  <si>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</si>
  <si>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</si>
  <si>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</si>
  <si>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1350</t>
  </si>
  <si>
    <t>1351</t>
  </si>
  <si>
    <t>1352</t>
  </si>
  <si>
    <t>1360</t>
  </si>
  <si>
    <t>1361</t>
  </si>
  <si>
    <t>³Û¹ ÃíáõÙ`      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</si>
  <si>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</si>
  <si>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</si>
  <si>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</si>
  <si>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1371</t>
  </si>
  <si>
    <t>³Û¹ ÃíáõÙ`                                                                                                                                     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</si>
  <si>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1372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</si>
  <si>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</si>
  <si>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</si>
  <si>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1381</t>
  </si>
  <si>
    <t>³Û¹ ÃíáõÙ`                                                                                                                                   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</si>
  <si>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</si>
  <si>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</si>
  <si>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</si>
  <si>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1391</t>
  </si>
  <si>
    <t xml:space="preserve">³Û¹ ÃíáõÙ`                                                                                                                                        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</si>
  <si>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</si>
  <si>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</si>
  <si>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</si>
  <si>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</si>
  <si>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</si>
  <si>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</si>
  <si>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</si>
  <si>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t>ՀԱՄԱՅՆՔԻ ԲՅՈՒՋԵԻ ԵԿԱՄՈՒՏՆԵՐԸ</t>
  </si>
  <si>
    <t>(հազար դրամով)</t>
  </si>
  <si>
    <t>³Û¹ ÃíáõÙ`                                                           ¶áõÛù³Ñ³ñÏ Ñ³Ù³ÛÝùÝ»ñÇ í³ñã³Ï³Ý ï³ñ³ÍùÝ»ñáõÙ ·ïÝíáÕ ß»Ýù»ñÇ ¨ ßÇÝáõÃÛáõÝÝ»ñÇ Ñ³Ù³ñ</t>
  </si>
  <si>
    <t>³Û¹ ÃíáõÙ`                                                         ¶áõÛù³Ñ³ñÏ ÷áË³¹ñ³ÙÇçáóÝ»ñÇ Ñ³Ù³ñ</t>
  </si>
  <si>
    <t>³Û¹ ÃíáõÙ`                                                                   úñ»Ýùáí å»ï³Ï³Ý µÛáõç» ³Ùñ³·ñíáÕ Ñ³ñÏ»ñÇó ¨ ³ÛÉ å³ñï³¹Çñ í×³ñÝ»ñÇó  Ù³ëÑ³ÝáõÙÝ»ñ Ñ³Ù³ÛÝùÝ»ñÇ µÛáõç»Ý»ñ                                          (ïáÕ 1162 + ïáÕ 1163 + ïáÕ 1164)</t>
  </si>
  <si>
    <t xml:space="preserve">³Û¹ ÃíáõÙ`                                                              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</si>
  <si>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ÀÝ¹³Ù»ÝÁ</t>
  </si>
  <si>
    <t>³Û¹ ÃíáõÙ</t>
  </si>
  <si>
    <t>(ë.7 + ë8)</t>
  </si>
  <si>
    <t>í³ñã³Ï³Ý µÛáõç»</t>
  </si>
  <si>
    <t>ýáÝ¹³ÛÇÝ µÛáõç»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</si>
  <si>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</si>
  <si>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</si>
  <si>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</si>
  <si>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</si>
  <si>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</si>
  <si>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</si>
  <si>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</si>
  <si>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3</t>
  </si>
  <si>
    <t xml:space="preserve">ÀÝ¹Ñ³Ýáõñ µÝáõÛÃÇ Ñ³Ýñ³ÛÇÝ Í³é³ÛáõÃÛáõÝÝ»ñ (³ÛÉ ¹³ë»ñÇÝ ãå³ïÏ³ÝáÕ) </t>
  </si>
  <si>
    <t xml:space="preserve"> - ¹ñ³Ù³ßÝáñÑÝ»ñ ÐÐ å»ï³Ï³Ý µÛáõç»ÇÝ  </t>
  </si>
  <si>
    <t xml:space="preserve"> - ¹ñ³Ù³ßÝáñÑÝ»ñ ÐÐ ³ÛÉ Ñ³Ù³ÛÝù»ñÇ µÛáõç»Ý»ñÇÝ  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</si>
  <si>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</si>
  <si>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</si>
  <si>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</si>
  <si>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</si>
  <si>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</si>
  <si>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</si>
  <si>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</si>
  <si>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</si>
  <si>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</si>
  <si>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</si>
  <si>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</si>
  <si>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</si>
  <si>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</si>
  <si>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</si>
  <si>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</si>
  <si>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</si>
  <si>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</si>
  <si>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</si>
  <si>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</si>
  <si>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</si>
  <si>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</si>
  <si>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</si>
  <si>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</si>
  <si>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</si>
  <si>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</si>
  <si>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</si>
  <si>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</si>
  <si>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</si>
  <si>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</si>
  <si>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</si>
  <si>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</si>
  <si>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</si>
  <si>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</si>
  <si>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</si>
  <si>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</si>
  <si>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</si>
  <si>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</si>
  <si>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</si>
  <si>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</si>
  <si>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</si>
  <si>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</si>
  <si>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</si>
  <si>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</si>
  <si>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</si>
  <si>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</si>
  <si>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</si>
  <si>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</si>
  <si>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</si>
  <si>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</si>
  <si>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</si>
  <si>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</si>
  <si>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</si>
  <si>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</si>
  <si>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</si>
  <si>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</si>
  <si>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</si>
  <si>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</si>
  <si>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</si>
  <si>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</si>
  <si>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</si>
  <si>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</si>
  <si>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</si>
  <si>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</si>
  <si>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</si>
  <si>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</si>
  <si>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</si>
  <si>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</si>
  <si>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</si>
  <si>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</si>
  <si>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</si>
  <si>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</si>
  <si>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</si>
  <si>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</si>
  <si>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</si>
  <si>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</si>
  <si>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</si>
  <si>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</si>
  <si>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</si>
  <si>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</si>
  <si>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</si>
  <si>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</si>
  <si>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</si>
  <si>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</si>
  <si>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</si>
  <si>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</si>
  <si>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</si>
  <si>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</si>
  <si>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</si>
  <si>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</si>
  <si>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</si>
  <si>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</si>
  <si>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</si>
  <si>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</si>
  <si>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</si>
  <si>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</si>
  <si>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</si>
  <si>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</si>
  <si>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</si>
  <si>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</si>
  <si>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</si>
  <si>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</si>
  <si>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</si>
  <si>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</si>
  <si>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</si>
  <si>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</si>
  <si>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</si>
  <si>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</si>
  <si>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</si>
  <si>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</si>
  <si>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</si>
  <si>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</si>
  <si>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</si>
  <si>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</si>
  <si>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</si>
  <si>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</si>
  <si>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</si>
  <si>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</si>
  <si>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</si>
  <si>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</si>
  <si>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</si>
  <si>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</si>
  <si>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</si>
  <si>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</si>
  <si>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</si>
  <si>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</si>
  <si>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</si>
  <si>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</si>
  <si>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</si>
  <si>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</si>
  <si>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</si>
  <si>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</si>
  <si>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</si>
  <si>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</si>
  <si>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</si>
  <si>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</si>
  <si>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</si>
  <si>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</si>
  <si>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</si>
  <si>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</si>
  <si>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</si>
  <si>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</si>
  <si>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</si>
  <si>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</si>
  <si>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</si>
  <si>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</si>
  <si>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</si>
  <si>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</si>
  <si>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</si>
  <si>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</si>
  <si>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</si>
  <si>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</si>
  <si>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</si>
  <si>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</si>
  <si>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</si>
  <si>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</si>
  <si>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</si>
  <si>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</si>
  <si>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</si>
  <si>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ՀԱՏՎԱԾ 2</t>
  </si>
  <si>
    <t>ՀԱՄԱՅՆՔԻ ԲՅՈՒՋԵԻ ԾԱԽՍԵՐԸ` ԸՍՏ ԲՅՈՒՋԵՏԱՅԻՆ ԾԱԽՍԵՐԻ ԳՈՐԾԱՌԱԿԱՆ ԴԱՍԱԿԱՐԳՄԱՆ</t>
  </si>
  <si>
    <t>(հազար դրամներով)</t>
  </si>
  <si>
    <t xml:space="preserve"> îáÕÇ NN  </t>
  </si>
  <si>
    <t xml:space="preserve">´Ûáõç»ï³ÛÇÝ Í³Ëë»ñÇ ïÝï»ë³·Çï³Ï³Ý ¹³ë³Ï³ñ·Ù³Ý Ñá¹í³ÍÝ»ñÇ 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</si>
  <si>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</si>
  <si>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³Û¹ ÃíáõÙ` </t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</si>
  <si>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</si>
  <si>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x</t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</si>
  <si>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</si>
  <si>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</si>
  <si>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</si>
  <si>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</si>
  <si>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</si>
  <si>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</si>
  <si>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</si>
  <si>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</si>
  <si>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</si>
  <si>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</si>
  <si>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</si>
  <si>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</si>
  <si>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</si>
  <si>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</si>
  <si>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</si>
  <si>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</si>
  <si>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</si>
  <si>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</si>
  <si>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</si>
  <si>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</si>
  <si>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</si>
  <si>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</si>
  <si>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</si>
  <si>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</si>
  <si>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</si>
  <si>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</si>
  <si>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</si>
  <si>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</si>
  <si>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</si>
  <si>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</si>
  <si>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</si>
  <si>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</si>
  <si>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</si>
  <si>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</si>
  <si>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</si>
  <si>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</si>
  <si>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</si>
  <si>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</si>
  <si>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</si>
  <si>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</si>
  <si>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</si>
  <si>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</si>
  <si>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</si>
  <si>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</si>
  <si>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</si>
  <si>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</si>
  <si>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</si>
  <si>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</si>
  <si>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</si>
  <si>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</si>
  <si>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</si>
  <si>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</si>
  <si>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</si>
  <si>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</si>
  <si>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</si>
  <si>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</si>
  <si>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</si>
  <si>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</si>
  <si>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</si>
  <si>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</si>
  <si>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</si>
  <si>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</si>
  <si>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</si>
  <si>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</si>
  <si>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</si>
  <si>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</si>
  <si>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</si>
  <si>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</si>
  <si>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</si>
  <si>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</si>
  <si>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</si>
  <si>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</si>
  <si>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</si>
  <si>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</si>
  <si>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</si>
  <si>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</si>
  <si>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</si>
  <si>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</si>
  <si>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</si>
  <si>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</si>
  <si>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</si>
  <si>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</si>
  <si>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</si>
  <si>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r>
      <t>²ðî²øÆÜ îàÎàê²ìÖ²ðÜºð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(ïáÕ4321+ïáÕ4322)</t>
    </r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</si>
  <si>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</si>
  <si>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</si>
  <si>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</si>
  <si>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</si>
  <si>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</si>
  <si>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</si>
  <si>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</si>
  <si>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</si>
  <si>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</si>
  <si>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</si>
  <si>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</si>
  <si>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</si>
  <si>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</si>
  <si>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</si>
  <si>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</si>
  <si>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</si>
  <si>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</si>
  <si>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r>
      <t>êàô´êÆ¸Æ²Üºð àâ äºî²Î²Ü (àâ Ð²Ø²ÚÜø²ÚÆÜ) Î²¼Ø²ÎºðäàôÂÚàôÜÜºðÆÜ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(ïáÕ4421+ïáÕ4422)</t>
    </r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</si>
  <si>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</si>
  <si>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</si>
  <si>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</si>
  <si>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</si>
  <si>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</si>
  <si>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</si>
  <si>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</si>
  <si>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</si>
  <si>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</si>
  <si>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</si>
  <si>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</si>
  <si>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</si>
  <si>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</si>
  <si>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</si>
  <si>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</si>
  <si>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</si>
  <si>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</si>
  <si>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</si>
  <si>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</si>
  <si>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</si>
  <si>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</si>
  <si>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</si>
  <si>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</si>
  <si>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</si>
  <si>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³ÛÉ Ñ³Ù³ÛÝùÝ»ñÇÝ </t>
  </si>
  <si>
    <t xml:space="preserve"> - ÐÐ å»ï³Ï³Ý µÛáõç»ÇÝ</t>
  </si>
  <si>
    <t xml:space="preserve"> - ³ÛÉ</t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</si>
  <si>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</si>
  <si>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</si>
  <si>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</si>
  <si>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</si>
  <si>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</si>
  <si>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</si>
  <si>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</si>
  <si>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</si>
  <si>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</si>
  <si>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</si>
  <si>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</si>
  <si>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</si>
  <si>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</si>
  <si>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</si>
  <si>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</si>
  <si>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</si>
  <si>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</si>
  <si>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</si>
  <si>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</si>
  <si>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</si>
  <si>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</si>
  <si>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</si>
  <si>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</si>
  <si>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</si>
  <si>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</si>
  <si>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</si>
  <si>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</si>
  <si>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</si>
  <si>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</si>
  <si>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</si>
  <si>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</si>
  <si>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</si>
  <si>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</si>
  <si>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</si>
  <si>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</si>
  <si>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</si>
  <si>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</si>
  <si>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</si>
  <si>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</si>
  <si>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</si>
  <si>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</si>
  <si>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</si>
  <si>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t>4831</t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</si>
  <si>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</si>
  <si>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</si>
  <si>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</si>
  <si>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</si>
  <si>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</si>
  <si>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</si>
  <si>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</si>
  <si>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</si>
  <si>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</si>
  <si>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t xml:space="preserve"> -²ÛÉ Í³Ëë»ñ</t>
  </si>
  <si>
    <t>4861</t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</si>
  <si>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</si>
  <si>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</si>
  <si>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</si>
  <si>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</si>
  <si>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</si>
  <si>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</si>
  <si>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</si>
  <si>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</si>
  <si>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</si>
  <si>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</si>
  <si>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</si>
  <si>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</si>
  <si>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</si>
  <si>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</si>
  <si>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</si>
  <si>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</si>
  <si>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</si>
  <si>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</si>
  <si>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</si>
  <si>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</si>
  <si>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</si>
  <si>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</si>
  <si>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</si>
  <si>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</si>
  <si>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</si>
  <si>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</si>
  <si>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</si>
  <si>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</si>
  <si>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</si>
  <si>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</si>
  <si>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</si>
  <si>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</si>
  <si>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</si>
  <si>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</si>
  <si>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</si>
  <si>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</si>
  <si>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</si>
  <si>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</si>
  <si>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</si>
  <si>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</si>
  <si>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</si>
  <si>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</si>
  <si>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</si>
  <si>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</si>
  <si>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</si>
  <si>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</si>
  <si>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</si>
  <si>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</si>
  <si>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</si>
  <si>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</si>
  <si>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</si>
  <si>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</si>
  <si>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t xml:space="preserve">        X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</si>
  <si>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</si>
  <si>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</si>
  <si>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</si>
  <si>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</si>
  <si>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</si>
  <si>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</si>
  <si>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</si>
  <si>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</si>
  <si>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</si>
  <si>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</si>
  <si>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</si>
  <si>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</si>
  <si>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</si>
  <si>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</si>
  <si>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 xml:space="preserve"> è²¼Ø²ì²ð²Î²Ü Ð²Ø²ÚÜø²ÚÆÜ ä²Þ²ðÜºðÆ Æð²òàôØÆò Øàôîøºð</t>
  </si>
  <si>
    <t>8211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</si>
  <si>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</si>
  <si>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</si>
  <si>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</si>
  <si>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</si>
  <si>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</si>
  <si>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</si>
  <si>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</si>
  <si>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</si>
  <si>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</si>
  <si>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</si>
  <si>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</si>
  <si>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</si>
  <si>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</si>
  <si>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</si>
  <si>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´²ðÒð²ðÄºø ²ÎîÆìÜºðÆ Æð²òàôØÆò Øàôîøºð</t>
  </si>
  <si>
    <t>8311</t>
  </si>
  <si>
    <t>6400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</si>
  <si>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</si>
  <si>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</si>
  <si>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</si>
  <si>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</si>
  <si>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</si>
  <si>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</si>
  <si>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</si>
  <si>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</si>
  <si>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Æð²òàôØÆò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</si>
  <si>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</si>
  <si>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</si>
  <si>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</si>
  <si>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</si>
  <si>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ՀԱՏՎԱԾ 3</t>
  </si>
  <si>
    <t>ՀԱՄԱՅՆՔԻ ԲՅՈՒՋԵԻ ԾԱԽՍԵՐԸ` ԸՍՏ ԲՅՈՒՋԵՏԱՅԻՆ ԾԱԽՍԵՐԻ ՏՆՏԵՍԱԳԻՏԱԿԱՆ ԴԱՍԱԿԱՐԳՄԱՆ</t>
  </si>
  <si>
    <t xml:space="preserve">îáÕÇ NN  </t>
  </si>
  <si>
    <t>(ë.4 + ë5)</t>
  </si>
  <si>
    <t>ÀÜ¸²ØºÜÀ Ð²ìºÈàôð¸À Î²Ø ¸ºüÆòÆîÀ (ä²Î²êàôð¸À)</t>
  </si>
  <si>
    <t>deficit + hatvac5</t>
  </si>
  <si>
    <t>expend func - expend econom</t>
  </si>
  <si>
    <t>reserve fond</t>
  </si>
  <si>
    <t>ՀԱՏՎԱԾ 4</t>
  </si>
  <si>
    <t>ՀԱՄԱՅՆՔԻ ԲՅՈՒՋԵԻ ՄԻՋՈՑՆԵՐԻ ՏԱՐԵՎԵՐՋԻ ՀԱՎԵԼՈՒՐԴԸ ԿԱՄ ԴԵՖԻՑԻՏԸ (ՊԱԿԱՍՈՒՐԴԸ)</t>
  </si>
  <si>
    <t xml:space="preserve">³Û¹ ÃíáõÙ`                                                          Ð³Ù³ÛÝùÇ ë»÷³Ï³ÝáõÃÛáõÝ Ñ³Ù³ñíáÕ ÑáÕ»ñÇ í³ñÓ³Ï³ÉáõÃÛ³Ý í³ñÓ³í×³ñÝ»ñ </t>
  </si>
  <si>
    <t xml:space="preserve">³Û¹ ÃíáõÙ`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</si>
  <si>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³Û¹ ÃíáõÙ`                                                                                î»Õ³Ï³Ý í×³ñÝ»ñ</t>
  </si>
  <si>
    <t>ÀÜ¸²ØºÜÀ Ì²Êêºð (ïáÕ2100+ïáÕ2200+ïáÕ2300+ïáÕ2400+ïáÕ2500+ïáÕ2600+ ïáÕ2700+ïáÕ2800+ïáÕ2900+ïáÕ3000+ïáÕ3100)</t>
  </si>
  <si>
    <t>4729</t>
  </si>
  <si>
    <r>
      <t>Հաստատված է</t>
    </r>
    <r>
      <rPr>
        <sz val="14"/>
        <color indexed="8"/>
        <rFont val="GHEA Grapalat"/>
        <family val="3"/>
      </rPr>
      <t xml:space="preserve">  ______________    </t>
    </r>
    <r>
      <rPr>
        <b/>
        <sz val="14"/>
        <color indexed="8"/>
        <rFont val="GHEA Grapalat"/>
        <family val="3"/>
      </rPr>
      <t>համայնքի</t>
    </r>
  </si>
  <si>
    <r>
      <t>ՀԱՄԱՅՆՔԻ ՂԵԿԱՎԱՐ՝</t>
    </r>
    <r>
      <rPr>
        <sz val="14"/>
        <color indexed="8"/>
        <rFont val="GHEA Grapalat"/>
        <family val="3"/>
      </rPr>
      <t xml:space="preserve">  ________________________</t>
    </r>
  </si>
  <si>
    <t>Համայնքի արխիվից փաստաթղթերի պատճեններ տրամադրելու համար</t>
  </si>
  <si>
    <t xml:space="preserve">Ավտոկայանատեղում կայանելու համար </t>
  </si>
  <si>
    <t>Աղբահանության վճարներ այդ թվում՝</t>
  </si>
  <si>
    <t>Համայնքի կողմից կազմակերպվող մրցույթների և աճուրդների մասնակցության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</si>
  <si>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</si>
  <si>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</si>
  <si>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</si>
  <si>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Համայնքի վարչական տարածքում տոնավաճառներին (վերնիսաժներին) մասնակցելու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</si>
  <si>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</si>
  <si>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</si>
  <si>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Ոռոգման ջրի մատակարարման համար այն համայնքներում, որոնք ներառված չեն «Ջրօգտագործողների ընկերությունների և ջրօգտագործողների ընկերությունների միությունների մասին» Հայաստանի Հանրապետության օրենքի համաձայն ստեղծված ջրօգտագործողների ընկերությունների սպասարկման տարածքներում՝ համայնքի կողմից կամ համայնքի պատվերով մատուցված ծառայությունների դիմաց փոխհատուցման գումարի չափով</t>
  </si>
  <si>
    <t>Կենտրոնացված ջեռուցման համար՝ համայնքի կողմից կամ համայնքի պատվերով մատուցված ծառայությունների դիմաց փոխհատուցման գումարի չափով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</si>
  <si>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</si>
  <si>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</si>
  <si>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</si>
  <si>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</si>
  <si>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</si>
  <si>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 </t>
  </si>
  <si>
    <t>1351.ա)</t>
  </si>
  <si>
    <t>1351.բ)</t>
  </si>
  <si>
    <t>1351.գ)</t>
  </si>
  <si>
    <t>Համայնքի վարչական տարածքում ինքնակամ կառուցված շենքերի, շինությունների օրինականացման համար վճարներ</t>
  </si>
  <si>
    <t>1351.դ)</t>
  </si>
  <si>
    <t>1351.ե)</t>
  </si>
  <si>
    <t>1351.զ)</t>
  </si>
  <si>
    <t>1351.է)</t>
  </si>
  <si>
    <t>1351.ը)</t>
  </si>
  <si>
    <t>1351.թ)</t>
  </si>
  <si>
    <t>1351.ժ)</t>
  </si>
  <si>
    <t>1351.ի)</t>
  </si>
  <si>
    <t>1351.լ)</t>
  </si>
  <si>
    <t>1351.խ)</t>
  </si>
  <si>
    <t>1351.ծ)</t>
  </si>
  <si>
    <t>1351.կ)</t>
  </si>
  <si>
    <t>1351.հ)</t>
  </si>
  <si>
    <t>1351.ձ)</t>
  </si>
  <si>
    <t>1351.ղ)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</si>
  <si>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համար՝ </t>
  </si>
  <si>
    <t>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</si>
  <si>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</si>
  <si>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</si>
  <si>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</si>
  <si>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հեղուկ վառելիքի, սեղմված բնական կամ հեղուկացված նավթային գազերի վաճառքի թույլտվության համար՝ օրացուցային տարվա համար</t>
  </si>
  <si>
    <t>áñÇó`                                                                                  ³) ÐÇÙÝ³Ï³Ý շենքերի և  ßÇÝáõÃÛáõÝÝ»ñÇ Ñ³Ù³ñ</t>
  </si>
  <si>
    <t>µ) àã ÑÇÙÝ³Ï³Ý շենքերի և ßÇÝáõÃÛáõÝÝ»ñÇ Ñ³Ù³ñ</t>
  </si>
  <si>
    <t>1132.1</t>
  </si>
  <si>
    <t>1132.2</t>
  </si>
  <si>
    <t xml:space="preserve"> Համայնքի վարչական տարածքում գոյություն ունեցող շենքերի և շինությունների վերակառուցման, վերականգնման, ուժեղացման, արդիականացման և բարեկարգման աշխատանքների (բացառությամբ Հայաստանի Հանրապետության օրենսդրությամբ սահմանված շինարարության թույլտվություն չպահանջվող դեպքերի) թույլտվության համար</t>
  </si>
  <si>
    <t xml:space="preserve"> Համայնքի վարչական տարածքում շենքերի, շինությունների և քաղաքաշինական այլ օբյեկտների քանդման թույլտվության համար</t>
  </si>
  <si>
    <t xml:space="preserve"> ²ÛÉ ï»Õ³Ï³Ý ïáõñù»ñ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</si>
  <si>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</si>
  <si>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</si>
  <si>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Ð³Ù³ÛÝùÇ վարչական ï³ñ³ÍùáõÙ ³ñï³ùÇÝ ·áí³½¹ ï»Õ³¹ñ»Éáõ ÃáõÛÉïíáõÃÛ³Ý Ñ³Ù³ñ</t>
  </si>
  <si>
    <t>Ð³Ù³ù³Õ³ù³ÛÇÝ Ï³ÝáÝÝ»ñÇÝ Ñ³Ù³å³ï³ëË³Ý ºñ¨³Ý ù³Õ³ùÇ ¨ ù³Õ³ù³ÛÇÝ Ñ³Ù³ÛÝùÝ»ñÇ ï³ñ³ÍùáõÙ ÁÝï³ÝÇ Ï»Ý¹³ÝÇÝ»ñ å³Ñ»Éáõ ÃáõÛÉïíáõÃÛ³Ý Ñ³Ù³ñ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</si>
  <si>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</si>
  <si>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 xml:space="preserve">Ð³Ù³ÛÝùÇ վարչական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</si>
  <si>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Բացօթյա առևտրի կազմակերպման թույլտվության համար</t>
  </si>
  <si>
    <t>³Û¹ ÃíáõÙ`                                                                     î»Õ³Ï³Ý ïáõñù»ñ                                                      (ïáÕ 1132 + ïáÕ 1133 + ïáÕ 1134 + ïáÕ 1135 + ïáÕ 1136 + ïáÕ 1137 + ïáÕ 1138 + ïáÕ 1139 + ïáÕ 1140 + ïáÕ 1141 + ïáÕ 1142+ïáÕ 1143+ïáÕ 1144+ïáÕ 1145+ïáÕ 1146+ïáÕ 1147+ïáÕ 1148)</t>
  </si>
  <si>
    <t>³Û¹ ÃíáõÙ`                                                                                                                                                    Համայնքի վարչական տարածքում նոր շենքերի, շինությունների և ոչ հիմնական շինությունների շինարարության (տեղադրման) ÃáõÛÉïíáõÃÛ³Ý Ñ³Ù³ñ (ïáÕ 1132.1 + ïáÕ 1333.2)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</si>
  <si>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</si>
  <si>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</si>
  <si>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</si>
  <si>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t xml:space="preserve">ա) Բնակելի նպատակային նշանակության շենքերում և (կամ) շինություններում կոշտ կենցաղային թափոնների համար </t>
  </si>
  <si>
    <t xml:space="preserve">բ)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 </t>
  </si>
  <si>
    <t>գ) Ոչ կենցաղային աղբի համար</t>
  </si>
  <si>
    <r>
      <t>ավագանու 2019 թվականի</t>
    </r>
    <r>
      <rPr>
        <sz val="12"/>
        <color indexed="8"/>
        <rFont val="GHEA Grapalat"/>
        <family val="3"/>
      </rPr>
      <t xml:space="preserve"> ___________   ___</t>
    </r>
    <r>
      <rPr>
        <b/>
        <sz val="12"/>
        <color indexed="8"/>
        <rFont val="GHEA Grapalat"/>
        <family val="3"/>
      </rPr>
      <t>-ի  N</t>
    </r>
    <r>
      <rPr>
        <sz val="12"/>
        <color indexed="8"/>
        <rFont val="GHEA Grapalat"/>
        <family val="3"/>
      </rPr>
      <t xml:space="preserve"> ___-Ն </t>
    </r>
    <r>
      <rPr>
        <b/>
        <sz val="12"/>
        <color indexed="8"/>
        <rFont val="GHEA Grapalat"/>
        <family val="3"/>
      </rPr>
      <t>որոշմամբ</t>
    </r>
  </si>
  <si>
    <r>
      <rPr>
        <b/>
        <sz val="14"/>
        <color indexed="8"/>
        <rFont val="GHEA Grapalat"/>
        <family val="3"/>
      </rPr>
      <t>ՇԻՐԱԿԻ</t>
    </r>
    <r>
      <rPr>
        <sz val="14"/>
        <color indexed="8"/>
        <rFont val="GHEA Grapalat"/>
        <family val="3"/>
      </rPr>
      <t> </t>
    </r>
    <r>
      <rPr>
        <b/>
        <sz val="14"/>
        <color indexed="8"/>
        <rFont val="GHEA Grapalat"/>
        <family val="3"/>
      </rPr>
      <t xml:space="preserve">ՄԱՐԶԻ </t>
    </r>
  </si>
  <si>
    <r>
      <t> </t>
    </r>
    <r>
      <rPr>
        <sz val="9"/>
        <color indexed="8"/>
        <rFont val="GHEA Grapalat"/>
        <family val="3"/>
      </rPr>
      <t>                        (մարզի անվանումը)</t>
    </r>
  </si>
  <si>
    <r>
      <t xml:space="preserve">              </t>
    </r>
    <r>
      <rPr>
        <b/>
        <sz val="14"/>
        <color indexed="8"/>
        <rFont val="GHEA Grapalat"/>
        <family val="3"/>
      </rPr>
      <t>ԱՐԹԻԿ</t>
    </r>
    <r>
      <rPr>
        <sz val="14"/>
        <color indexed="8"/>
        <rFont val="GHEA Grapalat"/>
        <family val="3"/>
      </rPr>
      <t xml:space="preserve"> </t>
    </r>
    <r>
      <rPr>
        <b/>
        <sz val="14"/>
        <color indexed="8"/>
        <rFont val="GHEA Grapalat"/>
        <family val="3"/>
      </rPr>
      <t>ՀԱՄԱՅՆՔԻ</t>
    </r>
  </si>
  <si>
    <t xml:space="preserve">                   (քաղաքային համայնքի անվանումը)</t>
  </si>
  <si>
    <t>2 0 2 0  Թ Վ Ա Կ Ա Ն Ի  Բ Յ ՈՒ Ջ Ե</t>
  </si>
  <si>
    <t>աշխատավարձ 4111</t>
  </si>
  <si>
    <t xml:space="preserve"> պարգևատրում 4112</t>
  </si>
  <si>
    <t>էներգետիկ ծառայություններ 4212</t>
  </si>
  <si>
    <t>կոմունալ ծառայություններ 4213</t>
  </si>
  <si>
    <t>կապի ծառայություններ 4214</t>
  </si>
  <si>
    <t xml:space="preserve"> ապահովագրական ծախսեր 4215</t>
  </si>
  <si>
    <t>ներքին գործուղումներ 4221</t>
  </si>
  <si>
    <t>արտասահմանյան գործուղումներ 4222</t>
  </si>
  <si>
    <t xml:space="preserve"> պատճենահանման ծառայություններ 4231</t>
  </si>
  <si>
    <t xml:space="preserve">  համակրգչային ծառայություններ 4232</t>
  </si>
  <si>
    <t>տեղեկատվական ծառայություններ 4234</t>
  </si>
  <si>
    <t>ներկայացուցչական ծախսեր 4237</t>
  </si>
  <si>
    <t>ընդհանուր բնույթի այլ ծառայություններ 4239</t>
  </si>
  <si>
    <t>մասնագիտական ծառայություններ 4241</t>
  </si>
  <si>
    <t xml:space="preserve"> շ/շ ընթացիկ նորոգում և պահպանում 4251</t>
  </si>
  <si>
    <t>մ/ս ընթացիկ նորոգում և պահպանում 4252</t>
  </si>
  <si>
    <t>գրասենյակային նյութեր և հագուստ 4261</t>
  </si>
  <si>
    <t>տրանսպորտային նյութեր 4264</t>
  </si>
  <si>
    <t>կենցաղային և հանրային սննդի նյութեր 4267</t>
  </si>
  <si>
    <t>հատուկ նպատակային այլ նյութեր 4269</t>
  </si>
  <si>
    <t xml:space="preserve"> համակրգչային ծառայություններ 4232</t>
  </si>
  <si>
    <t>ընդհանուր բնույթի այլ ծառայություններ4239</t>
  </si>
  <si>
    <t>ÀÝ¹Ñ³Ýáõñ µÝáõÛÃÇ ³ÛÉ Í³é³ÛáõÃÛáõÝÝ»ñ /ՔԿԱԳ/</t>
  </si>
  <si>
    <t>պարգևատրում 4112</t>
  </si>
  <si>
    <t xml:space="preserve"> կապի ծառայություններ 4214</t>
  </si>
  <si>
    <t xml:space="preserve"> ներքին գործուղումներ 4221</t>
  </si>
  <si>
    <t xml:space="preserve">  մ/ս ընթացիկ նորոգում և պահպանում 4252</t>
  </si>
  <si>
    <t xml:space="preserve"> գրասենյակային նյութեր և հագուստ 4261</t>
  </si>
  <si>
    <t>սպորտային նպաստներ 4727</t>
  </si>
  <si>
    <t>նվիրատվություններ այլ շահույթ չհետապնդող 4819</t>
  </si>
  <si>
    <t xml:space="preserve"> մասնագիտական ծառայություններ 4241</t>
  </si>
  <si>
    <t xml:space="preserve"> այլ ընթացիկ դրամաշնորհներ 4639</t>
  </si>
  <si>
    <t>ÜíÇñ³ïíáõÃÛáõÝÝ»ñ ³ÛÉ ß³ÑáõÛÃ ãÑ»ï³åÝ¹áÕ Ï³½Ù³Ï»ñåáõÃÛáõÝÝ»ñÇÝ 4819</t>
  </si>
  <si>
    <t xml:space="preserve"> պետական տուրք 4823</t>
  </si>
  <si>
    <t>ÀÝ¹Ñ³Ýáõñ µÝáõÛÃÇ Í³é³ÛáõÃÛáõÝÝ»ñ` որից</t>
  </si>
  <si>
    <t xml:space="preserve">Ìñ³·ñÙ³Ý ¨ íÇ×³Ï³·ñ³Ï³Ý ÁÝ¹Ñ³Ýáõñ Í³é³ÛáõÃÛáõÝÝ»ñ </t>
  </si>
  <si>
    <t>Ֆինանսական և հարկաբյուջետային հարաբերություններ</t>
  </si>
  <si>
    <t>Արտաքին հարաբերություններ</t>
  </si>
  <si>
    <t>2</t>
  </si>
  <si>
    <t>Արտաքին տնտեսական օգնություն</t>
  </si>
  <si>
    <t>6</t>
  </si>
  <si>
    <t>³Û¹ ÃíáõÙ`                                          1.1 ¶áõÛù³ÛÇÝ Ñ³ñÏ»ñ ³Ýß³ñÅ ·áõÛùÇó        (ïáÕ 1111 + ïáÕ 1112)</t>
  </si>
  <si>
    <t>աճ/նվազում հազար  դրամ</t>
  </si>
  <si>
    <t>աճ/նվազում %</t>
  </si>
  <si>
    <t>150</t>
  </si>
  <si>
    <t>100</t>
  </si>
  <si>
    <t>68</t>
  </si>
  <si>
    <t>120</t>
  </si>
  <si>
    <t>216,1</t>
  </si>
  <si>
    <t>4700</t>
  </si>
  <si>
    <t>5354,1</t>
  </si>
  <si>
    <t>1200</t>
  </si>
  <si>
    <t>496,8</t>
  </si>
  <si>
    <r>
      <t xml:space="preserve">ÀÜ¸²ØºÜÀ   ºÎ²ØàôîÜºð                       </t>
    </r>
    <r>
      <rPr>
        <sz val="10"/>
        <rFont val="Arial Armenian"/>
        <family val="2"/>
      </rPr>
      <t>(ïáÕ 1100 + ïáÕ 1200+ïáÕ 1300)</t>
    </r>
  </si>
  <si>
    <r>
      <rPr>
        <sz val="10"/>
        <rFont val="Arial Armenian"/>
        <family val="2"/>
      </rPr>
      <t>³Û¹ ÃíáõÙª</t>
    </r>
    <r>
      <rPr>
        <b/>
        <sz val="10"/>
        <rFont val="Arial Armenian"/>
        <family val="2"/>
      </rPr>
      <t xml:space="preserve">                                                    1. Ð²ðÎºð ºì îàôðøºð                             </t>
    </r>
    <r>
      <rPr>
        <sz val="10"/>
        <rFont val="Arial Armenian"/>
        <family val="2"/>
      </rPr>
      <t>(ïáÕ 1110 + ïáÕ 1120 + ïáÕ 1130 + ïáÕ 1150 + ïáÕ 1160)</t>
    </r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</si>
  <si>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</si>
  <si>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r>
      <t xml:space="preserve">    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</si>
  <si>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r>
      <rPr>
        <sz val="10"/>
        <rFont val="Arial Armenian"/>
        <family val="2"/>
      </rPr>
      <t xml:space="preserve">³Û¹ ÃíáõÙ`     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2.1  ÀÝÃ³óÇÏ ³ñï³ùÇÝ å³ßïáÝ³Ï³Ý ¹ñ³Ù³ßÝáñÑÝ»ñ` ëï³óí³Í ³ÛÉ å»ïáõÃÛáõÝÝ»ñÇó</t>
    </r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</si>
  <si>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</si>
  <si>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r>
      <t xml:space="preserve">   3. ²ÚÈ ºÎ²ØàôîÜºð                                  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</si>
  <si>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r>
      <rPr>
        <sz val="10"/>
        <rFont val="Arial Armenian"/>
        <family val="2"/>
      </rPr>
      <t>³Û¹ ÃíáõÙ`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    3.1 îáÏáëÝ»ñ</t>
    </r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</si>
  <si>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</si>
  <si>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 + ïáÕ 1343)</t>
    </r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</si>
  <si>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1352)</t>
    </r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</si>
  <si>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</si>
  <si>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</si>
  <si>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</si>
  <si>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r>
      <t xml:space="preserve">3.9 ²ÛÉ »Ï³ÙáõïÝ»ñ                                   </t>
    </r>
    <r>
      <rPr>
        <sz val="10"/>
        <rFont val="Arial Armenian"/>
        <family val="2"/>
      </rPr>
      <t>(ïáÕ 1391 + ïáÕ 1392 + ïáÕ 1393)</t>
    </r>
  </si>
  <si>
    <r>
      <t>ÀÜ¸Ð²Üàôð ´ÜàôÚÂÆ Ð²Üð²ÚÆÜ Ì²è²ÚàôÂÚàôÜÜºð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</si>
  <si>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</si>
  <si>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</si>
  <si>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</si>
  <si>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b/>
        <sz val="8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</si>
  <si>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</si>
  <si>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</si>
  <si>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</si>
  <si>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</si>
  <si>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</si>
  <si>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Armenian"/>
        <family val="2"/>
      </rPr>
      <t>(ïáÕ3110)</t>
    </r>
  </si>
  <si>
    <t>աշխատ. մասնագիտական զարգացման ծառ.4233</t>
  </si>
  <si>
    <t>Պարտադիր վճարներ 4823</t>
  </si>
  <si>
    <t xml:space="preserve"> Վարչական սարքավորումներ 5122</t>
  </si>
</sst>
</file>

<file path=xl/styles.xml><?xml version="1.0" encoding="utf-8"?>
<styleSheet xmlns="http://schemas.openxmlformats.org/spreadsheetml/2006/main">
  <numFmts count="5">
    <numFmt numFmtId="164" formatCode="_-* #,##0\ &quot;դր.&quot;_-;\-* #,##0\ &quot;դր.&quot;_-;_-* &quot;-&quot;\ &quot;դր.&quot;_-;_-@_-"/>
    <numFmt numFmtId="165" formatCode="#,##0.0"/>
    <numFmt numFmtId="166" formatCode="0000"/>
    <numFmt numFmtId="167" formatCode="000"/>
    <numFmt numFmtId="168" formatCode="0.0"/>
  </numFmts>
  <fonts count="50">
    <font>
      <sz val="11"/>
      <color theme="1"/>
      <name val="Calibri"/>
      <family val="2"/>
      <charset val="1"/>
      <scheme val="minor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i/>
      <sz val="10"/>
      <name val="Arial Armenian"/>
      <family val="2"/>
    </font>
    <font>
      <sz val="8"/>
      <name val="Arial Armenian"/>
      <family val="2"/>
    </font>
    <font>
      <b/>
      <sz val="14"/>
      <color indexed="8"/>
      <name val="GHEA Grapalat"/>
      <family val="3"/>
    </font>
    <font>
      <sz val="9"/>
      <color indexed="8"/>
      <name val="GHEA Grapalat"/>
      <family val="3"/>
    </font>
    <font>
      <sz val="14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i/>
      <sz val="10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sz val="10"/>
      <name val="Arial"/>
      <family val="2"/>
      <charset val="204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b/>
      <sz val="10"/>
      <name val="GHEA Grapalat"/>
      <family val="3"/>
    </font>
    <font>
      <sz val="10"/>
      <name val="Arial"/>
      <family val="2"/>
    </font>
    <font>
      <b/>
      <sz val="11"/>
      <name val="Arial Armenian"/>
      <family val="2"/>
    </font>
    <font>
      <b/>
      <sz val="9"/>
      <name val="Arial Armenian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i/>
      <sz val="9"/>
      <name val="Arial Armenian"/>
      <family val="2"/>
    </font>
    <font>
      <b/>
      <i/>
      <sz val="11"/>
      <name val="Arial Armenian"/>
      <family val="2"/>
    </font>
    <font>
      <sz val="9"/>
      <name val="Arial"/>
      <family val="2"/>
      <charset val="204"/>
    </font>
    <font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4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9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  <font>
      <b/>
      <u/>
      <sz val="12"/>
      <color theme="1"/>
      <name val="GHEA Grapalat"/>
      <family val="3"/>
    </font>
    <font>
      <b/>
      <u/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4"/>
      <color theme="1"/>
      <name val="GHEA Grapalat"/>
      <family val="3"/>
    </font>
    <font>
      <b/>
      <u/>
      <sz val="14"/>
      <color theme="1"/>
      <name val="Arial Armenian"/>
      <family val="2"/>
    </font>
    <font>
      <b/>
      <sz val="14"/>
      <color theme="1"/>
      <name val="Arial Armenian"/>
      <family val="2"/>
    </font>
    <font>
      <b/>
      <sz val="10.5"/>
      <name val="Arial Armenian"/>
      <family val="2"/>
    </font>
    <font>
      <b/>
      <u/>
      <sz val="12"/>
      <color theme="1"/>
      <name val="Arial Armenian"/>
      <family val="2"/>
    </font>
    <font>
      <b/>
      <sz val="12"/>
      <color theme="1"/>
      <name val="Arial Armenian"/>
      <family val="2"/>
    </font>
    <font>
      <sz val="11"/>
      <color theme="1"/>
      <name val="Arial Armenian"/>
      <family val="2"/>
    </font>
    <font>
      <sz val="12"/>
      <name val="Arial Armenian"/>
      <family val="2"/>
    </font>
    <font>
      <b/>
      <i/>
      <sz val="12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29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1" fillId="0" borderId="0" xfId="0" applyFont="1" applyFill="1"/>
    <xf numFmtId="0" fontId="1" fillId="2" borderId="0" xfId="0" applyFont="1" applyFill="1" applyAlignment="1">
      <alignment horizontal="center" vertical="center"/>
    </xf>
    <xf numFmtId="0" fontId="30" fillId="0" borderId="0" xfId="0" applyFont="1"/>
    <xf numFmtId="0" fontId="31" fillId="0" borderId="0" xfId="0" applyFont="1" applyAlignment="1"/>
    <xf numFmtId="0" fontId="30" fillId="0" borderId="0" xfId="0" applyFont="1" applyAlignment="1"/>
    <xf numFmtId="0" fontId="30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Alignment="1"/>
    <xf numFmtId="0" fontId="33" fillId="0" borderId="0" xfId="0" applyFont="1" applyAlignment="1"/>
    <xf numFmtId="0" fontId="34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9" fillId="0" borderId="0" xfId="0" applyFont="1" applyFill="1"/>
    <xf numFmtId="0" fontId="11" fillId="0" borderId="0" xfId="0" applyFont="1"/>
    <xf numFmtId="0" fontId="16" fillId="0" borderId="0" xfId="0" applyFont="1" applyFill="1"/>
    <xf numFmtId="0" fontId="20" fillId="0" borderId="0" xfId="0" applyFont="1"/>
    <xf numFmtId="0" fontId="21" fillId="0" borderId="3" xfId="0" applyFont="1" applyFill="1" applyBorder="1" applyAlignment="1">
      <alignment horizontal="center" vertical="top" wrapText="1"/>
    </xf>
    <xf numFmtId="49" fontId="22" fillId="0" borderId="3" xfId="0" applyNumberFormat="1" applyFont="1" applyFill="1" applyBorder="1" applyAlignment="1">
      <alignment horizontal="center"/>
    </xf>
    <xf numFmtId="165" fontId="16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165" fontId="23" fillId="0" borderId="3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vertical="top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vertical="top" wrapText="1"/>
    </xf>
    <xf numFmtId="0" fontId="22" fillId="0" borderId="3" xfId="0" applyFont="1" applyFill="1" applyBorder="1" applyAlignment="1">
      <alignment horizontal="center"/>
    </xf>
    <xf numFmtId="0" fontId="22" fillId="0" borderId="3" xfId="0" applyFont="1" applyFill="1" applyBorder="1" applyAlignment="1">
      <alignment vertical="top" wrapText="1"/>
    </xf>
    <xf numFmtId="0" fontId="22" fillId="0" borderId="3" xfId="0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vertical="top" wrapText="1"/>
    </xf>
    <xf numFmtId="0" fontId="20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4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left" vertical="top" wrapText="1"/>
    </xf>
    <xf numFmtId="165" fontId="24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top" wrapText="1"/>
    </xf>
    <xf numFmtId="49" fontId="25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wrapText="1"/>
    </xf>
    <xf numFmtId="0" fontId="22" fillId="0" borderId="3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21" fillId="0" borderId="3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wrapText="1"/>
    </xf>
    <xf numFmtId="165" fontId="12" fillId="0" borderId="3" xfId="0" applyNumberFormat="1" applyFont="1" applyFill="1" applyBorder="1" applyAlignment="1">
      <alignment horizontal="center" vertical="center"/>
    </xf>
    <xf numFmtId="0" fontId="12" fillId="0" borderId="0" xfId="0" applyFont="1"/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27" fillId="0" borderId="0" xfId="0" applyFont="1" applyFill="1"/>
    <xf numFmtId="0" fontId="28" fillId="0" borderId="0" xfId="0" applyFont="1"/>
    <xf numFmtId="0" fontId="13" fillId="0" borderId="2" xfId="0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Continuous" wrapText="1"/>
    </xf>
    <xf numFmtId="0" fontId="1" fillId="0" borderId="7" xfId="0" applyFont="1" applyFill="1" applyBorder="1" applyAlignment="1">
      <alignment horizontal="centerContinuous" wrapText="1"/>
    </xf>
    <xf numFmtId="0" fontId="1" fillId="0" borderId="8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1" xfId="0" applyFont="1" applyFill="1" applyBorder="1"/>
    <xf numFmtId="0" fontId="3" fillId="0" borderId="10" xfId="0" applyFont="1" applyFill="1" applyBorder="1" applyAlignment="1">
      <alignment horizont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right" wrapText="1"/>
    </xf>
    <xf numFmtId="168" fontId="14" fillId="0" borderId="3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wrapText="1"/>
    </xf>
    <xf numFmtId="168" fontId="14" fillId="0" borderId="3" xfId="0" applyNumberFormat="1" applyFont="1" applyFill="1" applyBorder="1" applyAlignment="1">
      <alignment wrapText="1"/>
    </xf>
    <xf numFmtId="0" fontId="5" fillId="0" borderId="0" xfId="0" applyFont="1"/>
    <xf numFmtId="0" fontId="14" fillId="0" borderId="0" xfId="0" applyFont="1" applyBorder="1"/>
    <xf numFmtId="0" fontId="1" fillId="0" borderId="0" xfId="0" applyFont="1" applyBorder="1"/>
    <xf numFmtId="49" fontId="2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0" fillId="0" borderId="3" xfId="0" applyFont="1" applyBorder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168" fontId="20" fillId="0" borderId="3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165" fontId="1" fillId="0" borderId="3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1" fillId="0" borderId="3" xfId="0" applyNumberFormat="1" applyFont="1" applyFill="1" applyBorder="1" applyAlignment="1">
      <alignment vertical="center"/>
    </xf>
    <xf numFmtId="168" fontId="1" fillId="0" borderId="3" xfId="0" applyNumberFormat="1" applyFont="1" applyBorder="1" applyAlignment="1">
      <alignment horizontal="right" vertical="center"/>
    </xf>
    <xf numFmtId="168" fontId="3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Continuous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44" fillId="0" borderId="20" xfId="0" quotePrefix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165" fontId="3" fillId="0" borderId="2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Border="1" applyAlignment="1">
      <alignment vertical="center"/>
    </xf>
    <xf numFmtId="0" fontId="3" fillId="0" borderId="20" xfId="0" quotePrefix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right" vertical="center" wrapText="1"/>
    </xf>
    <xf numFmtId="49" fontId="1" fillId="0" borderId="3" xfId="0" quotePrefix="1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 wrapText="1"/>
    </xf>
    <xf numFmtId="168" fontId="1" fillId="0" borderId="3" xfId="0" applyNumberFormat="1" applyFont="1" applyBorder="1" applyAlignment="1">
      <alignment vertical="center"/>
    </xf>
    <xf numFmtId="0" fontId="1" fillId="0" borderId="3" xfId="0" quotePrefix="1" applyNumberFormat="1" applyFont="1" applyFill="1" applyBorder="1" applyAlignment="1">
      <alignment horizontal="center" vertical="center"/>
    </xf>
    <xf numFmtId="0" fontId="3" fillId="0" borderId="20" xfId="0" quotePrefix="1" applyNumberFormat="1" applyFont="1" applyFill="1" applyBorder="1" applyAlignment="1">
      <alignment horizontal="center" vertical="center"/>
    </xf>
    <xf numFmtId="49" fontId="1" fillId="0" borderId="20" xfId="0" quotePrefix="1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 indent="3"/>
    </xf>
    <xf numFmtId="0" fontId="1" fillId="3" borderId="3" xfId="0" applyFont="1" applyFill="1" applyBorder="1" applyAlignment="1">
      <alignment vertical="center" wrapText="1"/>
    </xf>
    <xf numFmtId="0" fontId="1" fillId="0" borderId="20" xfId="0" quotePrefix="1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" xfId="0" quotePrefix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left" vertical="center" wrapText="1" indent="2"/>
    </xf>
    <xf numFmtId="165" fontId="3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3" xfId="0" quotePrefix="1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 wrapText="1" inden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22" xfId="0" quotePrefix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165" fontId="3" fillId="0" borderId="22" xfId="0" applyNumberFormat="1" applyFont="1" applyFill="1" applyBorder="1" applyAlignment="1">
      <alignment horizontal="center" vertical="center" wrapText="1"/>
    </xf>
    <xf numFmtId="165" fontId="3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20" xfId="0" quotePrefix="1" applyNumberFormat="1" applyFont="1" applyFill="1" applyBorder="1" applyAlignment="1">
      <alignment vertical="center"/>
    </xf>
    <xf numFmtId="165" fontId="1" fillId="0" borderId="3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/>
    <xf numFmtId="0" fontId="3" fillId="0" borderId="0" xfId="0" applyFont="1" applyFill="1" applyAlignment="1">
      <alignment horizontal="center" wrapText="1"/>
    </xf>
    <xf numFmtId="0" fontId="47" fillId="0" borderId="0" xfId="0" applyFont="1"/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1" fillId="0" borderId="27" xfId="0" applyFont="1" applyFill="1" applyBorder="1" applyAlignment="1">
      <alignment horizontal="centerContinuous" vertical="center" wrapText="1"/>
    </xf>
    <xf numFmtId="0" fontId="48" fillId="0" borderId="0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48" fillId="0" borderId="35" xfId="0" applyNumberFormat="1" applyFont="1" applyFill="1" applyBorder="1" applyAlignment="1">
      <alignment horizontal="center" vertical="center" wrapText="1"/>
    </xf>
    <xf numFmtId="0" fontId="48" fillId="0" borderId="35" xfId="0" applyNumberFormat="1" applyFont="1" applyFill="1" applyBorder="1" applyAlignment="1">
      <alignment horizontal="center" vertical="center" wrapText="1"/>
    </xf>
    <xf numFmtId="0" fontId="48" fillId="0" borderId="36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 readingOrder="1"/>
    </xf>
    <xf numFmtId="165" fontId="2" fillId="0" borderId="4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165" fontId="48" fillId="0" borderId="0" xfId="0" applyNumberFormat="1" applyFont="1" applyFill="1" applyBorder="1" applyAlignment="1">
      <alignment horizontal="center" vertical="center" wrapText="1"/>
    </xf>
    <xf numFmtId="168" fontId="48" fillId="0" borderId="0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 vertical="center"/>
    </xf>
    <xf numFmtId="0" fontId="21" fillId="0" borderId="40" xfId="0" applyNumberFormat="1" applyFont="1" applyFill="1" applyBorder="1" applyAlignment="1">
      <alignment horizontal="center" vertical="center" wrapText="1" readingOrder="1"/>
    </xf>
    <xf numFmtId="165" fontId="2" fillId="0" borderId="4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14" fillId="0" borderId="41" xfId="0" applyNumberFormat="1" applyFont="1" applyFill="1" applyBorder="1" applyAlignment="1">
      <alignment horizontal="center" vertical="center" wrapText="1" readingOrder="1"/>
    </xf>
    <xf numFmtId="165" fontId="48" fillId="0" borderId="40" xfId="0" applyNumberFormat="1" applyFont="1" applyFill="1" applyBorder="1" applyAlignment="1">
      <alignment horizontal="center" vertical="center"/>
    </xf>
    <xf numFmtId="165" fontId="48" fillId="0" borderId="38" xfId="0" applyNumberFormat="1" applyFont="1" applyFill="1" applyBorder="1" applyAlignment="1">
      <alignment horizontal="center" vertical="center"/>
    </xf>
    <xf numFmtId="165" fontId="48" fillId="0" borderId="42" xfId="0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0" fontId="13" fillId="0" borderId="4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 wrapText="1" readingOrder="1"/>
    </xf>
    <xf numFmtId="165" fontId="2" fillId="0" borderId="47" xfId="0" applyNumberFormat="1" applyFont="1" applyFill="1" applyBorder="1" applyAlignment="1">
      <alignment horizontal="center" vertical="center"/>
    </xf>
    <xf numFmtId="165" fontId="2" fillId="0" borderId="41" xfId="0" applyNumberFormat="1" applyFont="1" applyFill="1" applyBorder="1" applyAlignment="1">
      <alignment horizontal="center" vertical="center"/>
    </xf>
    <xf numFmtId="0" fontId="49" fillId="0" borderId="0" xfId="0" applyFont="1" applyFill="1" applyBorder="1"/>
    <xf numFmtId="165" fontId="2" fillId="0" borderId="3" xfId="0" applyNumberFormat="1" applyFont="1" applyFill="1" applyBorder="1" applyAlignment="1">
      <alignment horizontal="center" vertical="center"/>
    </xf>
    <xf numFmtId="165" fontId="48" fillId="0" borderId="3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165" fontId="48" fillId="0" borderId="41" xfId="0" applyNumberFormat="1" applyFont="1" applyFill="1" applyBorder="1" applyAlignment="1">
      <alignment horizontal="center" vertical="center"/>
    </xf>
    <xf numFmtId="165" fontId="48" fillId="0" borderId="45" xfId="0" applyNumberFormat="1" applyFont="1" applyFill="1" applyBorder="1" applyAlignment="1">
      <alignment horizontal="center" vertical="center"/>
    </xf>
    <xf numFmtId="165" fontId="48" fillId="0" borderId="46" xfId="0" applyNumberFormat="1" applyFont="1" applyFill="1" applyBorder="1" applyAlignment="1">
      <alignment horizontal="center" vertical="center"/>
    </xf>
    <xf numFmtId="0" fontId="49" fillId="0" borderId="3" xfId="0" applyFont="1" applyFill="1" applyBorder="1"/>
    <xf numFmtId="165" fontId="2" fillId="0" borderId="48" xfId="0" applyNumberFormat="1" applyFont="1" applyFill="1" applyBorder="1" applyAlignment="1">
      <alignment horizontal="center" vertical="center"/>
    </xf>
    <xf numFmtId="165" fontId="2" fillId="0" borderId="5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0" fontId="14" fillId="3" borderId="44" xfId="0" applyNumberFormat="1" applyFont="1" applyFill="1" applyBorder="1" applyAlignment="1">
      <alignment horizontal="right" vertical="center" wrapText="1" readingOrder="1"/>
    </xf>
    <xf numFmtId="165" fontId="1" fillId="3" borderId="41" xfId="0" applyNumberFormat="1" applyFont="1" applyFill="1" applyBorder="1" applyAlignment="1">
      <alignment horizontal="center" vertical="center"/>
    </xf>
    <xf numFmtId="165" fontId="1" fillId="3" borderId="25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center" vertical="center"/>
    </xf>
    <xf numFmtId="49" fontId="5" fillId="3" borderId="45" xfId="0" applyNumberFormat="1" applyFont="1" applyFill="1" applyBorder="1" applyAlignment="1">
      <alignment horizontal="center" vertical="center"/>
    </xf>
    <xf numFmtId="165" fontId="1" fillId="3" borderId="50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4" fontId="1" fillId="3" borderId="50" xfId="0" applyNumberFormat="1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49" fontId="13" fillId="3" borderId="38" xfId="0" applyNumberFormat="1" applyFont="1" applyFill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3" fillId="3" borderId="50" xfId="0" applyNumberFormat="1" applyFont="1" applyFill="1" applyBorder="1" applyAlignment="1">
      <alignment horizontal="center" vertical="center" wrapText="1" readingOrder="1"/>
    </xf>
    <xf numFmtId="165" fontId="3" fillId="3" borderId="52" xfId="0" applyNumberFormat="1" applyFont="1" applyFill="1" applyBorder="1" applyAlignment="1">
      <alignment horizontal="center" vertical="center"/>
    </xf>
    <xf numFmtId="165" fontId="3" fillId="3" borderId="53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>
      <alignment horizontal="right" vertical="center" wrapText="1" readingOrder="1"/>
    </xf>
    <xf numFmtId="0" fontId="22" fillId="3" borderId="50" xfId="0" applyNumberFormat="1" applyFont="1" applyFill="1" applyBorder="1" applyAlignment="1">
      <alignment horizontal="right" vertical="center" wrapText="1" readingOrder="1"/>
    </xf>
    <xf numFmtId="165" fontId="2" fillId="3" borderId="52" xfId="0" applyNumberFormat="1" applyFont="1" applyFill="1" applyBorder="1" applyAlignment="1">
      <alignment horizontal="center" vertical="center"/>
    </xf>
    <xf numFmtId="165" fontId="21" fillId="3" borderId="53" xfId="0" applyNumberFormat="1" applyFont="1" applyFill="1" applyBorder="1" applyAlignment="1">
      <alignment horizontal="center" vertical="center"/>
    </xf>
    <xf numFmtId="165" fontId="21" fillId="3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/>
    <xf numFmtId="49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4" fillId="0" borderId="50" xfId="0" applyNumberFormat="1" applyFont="1" applyFill="1" applyBorder="1" applyAlignment="1">
      <alignment horizontal="center" vertical="center" wrapText="1" readingOrder="1"/>
    </xf>
    <xf numFmtId="165" fontId="48" fillId="3" borderId="52" xfId="0" applyNumberFormat="1" applyFont="1" applyFill="1" applyBorder="1" applyAlignment="1">
      <alignment horizontal="center" vertical="center"/>
    </xf>
    <xf numFmtId="165" fontId="48" fillId="3" borderId="53" xfId="0" applyNumberFormat="1" applyFont="1" applyFill="1" applyBorder="1" applyAlignment="1">
      <alignment horizontal="center" vertical="center"/>
    </xf>
    <xf numFmtId="165" fontId="48" fillId="3" borderId="3" xfId="0" applyNumberFormat="1" applyFont="1" applyFill="1" applyBorder="1" applyAlignment="1">
      <alignment horizontal="center" vertical="center"/>
    </xf>
    <xf numFmtId="0" fontId="14" fillId="0" borderId="50" xfId="0" applyNumberFormat="1" applyFont="1" applyFill="1" applyBorder="1" applyAlignment="1">
      <alignment horizontal="right" vertical="center" wrapText="1" readingOrder="1"/>
    </xf>
    <xf numFmtId="165" fontId="1" fillId="3" borderId="53" xfId="0" applyNumberFormat="1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49" fontId="5" fillId="3" borderId="38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right" vertical="center" wrapText="1" readingOrder="1"/>
    </xf>
    <xf numFmtId="3" fontId="1" fillId="3" borderId="3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 wrapText="1" readingOrder="1"/>
    </xf>
    <xf numFmtId="165" fontId="1" fillId="3" borderId="52" xfId="0" applyNumberFormat="1" applyFont="1" applyFill="1" applyBorder="1" applyAlignment="1">
      <alignment horizontal="center" vertical="center"/>
    </xf>
    <xf numFmtId="165" fontId="1" fillId="0" borderId="52" xfId="0" applyNumberFormat="1" applyFont="1" applyFill="1" applyBorder="1" applyAlignment="1">
      <alignment horizontal="center" vertical="center"/>
    </xf>
    <xf numFmtId="0" fontId="22" fillId="0" borderId="40" xfId="0" applyNumberFormat="1" applyFont="1" applyFill="1" applyBorder="1" applyAlignment="1">
      <alignment horizontal="center" vertical="center" wrapText="1" readingOrder="1"/>
    </xf>
    <xf numFmtId="165" fontId="2" fillId="0" borderId="25" xfId="0" applyNumberFormat="1" applyFont="1" applyFill="1" applyBorder="1" applyAlignment="1">
      <alignment horizontal="center" vertical="center"/>
    </xf>
    <xf numFmtId="0" fontId="14" fillId="0" borderId="44" xfId="0" applyNumberFormat="1" applyFont="1" applyFill="1" applyBorder="1" applyAlignment="1">
      <alignment horizontal="right" vertical="center" wrapText="1" readingOrder="1"/>
    </xf>
    <xf numFmtId="165" fontId="1" fillId="0" borderId="25" xfId="0" applyNumberFormat="1" applyFont="1" applyFill="1" applyBorder="1" applyAlignment="1">
      <alignment horizontal="center" vertical="center"/>
    </xf>
    <xf numFmtId="165" fontId="48" fillId="0" borderId="3" xfId="0" applyNumberFormat="1" applyFont="1" applyFill="1" applyBorder="1" applyAlignment="1">
      <alignment horizontal="center" vertical="center"/>
    </xf>
    <xf numFmtId="0" fontId="48" fillId="0" borderId="3" xfId="0" applyFont="1" applyFill="1" applyBorder="1"/>
    <xf numFmtId="0" fontId="14" fillId="0" borderId="40" xfId="0" applyNumberFormat="1" applyFont="1" applyFill="1" applyBorder="1" applyAlignment="1">
      <alignment horizontal="center" vertical="center" wrapText="1" readingOrder="1"/>
    </xf>
    <xf numFmtId="165" fontId="48" fillId="0" borderId="47" xfId="0" applyNumberFormat="1" applyFont="1" applyFill="1" applyBorder="1" applyAlignment="1">
      <alignment horizontal="center" vertical="center"/>
    </xf>
    <xf numFmtId="165" fontId="48" fillId="0" borderId="48" xfId="0" applyNumberFormat="1" applyFont="1" applyFill="1" applyBorder="1" applyAlignment="1">
      <alignment horizontal="center" vertical="center"/>
    </xf>
    <xf numFmtId="165" fontId="48" fillId="0" borderId="30" xfId="0" applyNumberFormat="1" applyFont="1" applyFill="1" applyBorder="1" applyAlignment="1">
      <alignment horizontal="center" vertical="center"/>
    </xf>
    <xf numFmtId="0" fontId="14" fillId="0" borderId="41" xfId="0" applyNumberFormat="1" applyFont="1" applyFill="1" applyBorder="1" applyAlignment="1">
      <alignment horizontal="right" vertical="center" wrapText="1" readingOrder="1"/>
    </xf>
    <xf numFmtId="165" fontId="48" fillId="0" borderId="52" xfId="0" applyNumberFormat="1" applyFont="1" applyFill="1" applyBorder="1" applyAlignment="1">
      <alignment horizontal="center" vertical="center"/>
    </xf>
    <xf numFmtId="165" fontId="48" fillId="0" borderId="53" xfId="0" applyNumberFormat="1" applyFont="1" applyFill="1" applyBorder="1" applyAlignment="1">
      <alignment horizontal="center" vertical="center"/>
    </xf>
    <xf numFmtId="165" fontId="48" fillId="0" borderId="54" xfId="0" applyNumberFormat="1" applyFont="1" applyFill="1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 readingOrder="1"/>
    </xf>
    <xf numFmtId="0" fontId="22" fillId="0" borderId="3" xfId="0" applyNumberFormat="1" applyFont="1" applyFill="1" applyBorder="1" applyAlignment="1">
      <alignment horizontal="center" vertical="center" wrapText="1" readingOrder="1"/>
    </xf>
    <xf numFmtId="0" fontId="5" fillId="0" borderId="49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166" fontId="5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166" fontId="14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165" fontId="48" fillId="0" borderId="55" xfId="0" applyNumberFormat="1" applyFont="1" applyFill="1" applyBorder="1" applyAlignment="1">
      <alignment horizontal="center" vertical="center"/>
    </xf>
    <xf numFmtId="165" fontId="48" fillId="0" borderId="12" xfId="0" applyNumberFormat="1" applyFont="1" applyFill="1" applyBorder="1" applyAlignment="1">
      <alignment horizontal="center" vertical="center"/>
    </xf>
    <xf numFmtId="165" fontId="48" fillId="0" borderId="43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167" fontId="12" fillId="0" borderId="14" xfId="0" applyNumberFormat="1" applyFont="1" applyFill="1" applyBorder="1" applyAlignment="1">
      <alignment horizontal="center" vertical="center" wrapText="1"/>
    </xf>
    <xf numFmtId="167" fontId="12" fillId="0" borderId="1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 readingOrder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wrapText="1"/>
    </xf>
  </cellXfs>
  <cellStyles count="2">
    <cellStyle name="Денежный [0]" xfId="1" builtinId="7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ent/AppData/Local/Temp/Rar$DIa5140.46126/Hovtash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Ekamutner"/>
      <sheetName val="Gorcarnakan caxs"/>
      <sheetName val="Tntesagitakan "/>
      <sheetName val="Dificit"/>
      <sheetName val="Dificiti caxs"/>
    </sheetNames>
    <sheetDataSet>
      <sheetData sheetId="0" refreshError="1"/>
      <sheetData sheetId="1">
        <row r="12">
          <cell r="E12">
            <v>5946.2</v>
          </cell>
        </row>
        <row r="97">
          <cell r="F97">
            <v>0</v>
          </cell>
        </row>
      </sheetData>
      <sheetData sheetId="2">
        <row r="12">
          <cell r="F12">
            <v>5946.2</v>
          </cell>
          <cell r="G12">
            <v>5946.2</v>
          </cell>
          <cell r="H12">
            <v>0</v>
          </cell>
        </row>
        <row r="310">
          <cell r="F310">
            <v>673.2</v>
          </cell>
          <cell r="G310">
            <v>673.2</v>
          </cell>
          <cell r="H310">
            <v>0</v>
          </cell>
        </row>
      </sheetData>
      <sheetData sheetId="3">
        <row r="12">
          <cell r="D12">
            <v>5946.2</v>
          </cell>
          <cell r="E12">
            <v>5946.2</v>
          </cell>
          <cell r="F12">
            <v>0</v>
          </cell>
        </row>
        <row r="171">
          <cell r="D171">
            <v>673.2</v>
          </cell>
          <cell r="E171">
            <v>673.2</v>
          </cell>
          <cell r="F171">
            <v>0</v>
          </cell>
        </row>
      </sheetData>
      <sheetData sheetId="4" refreshError="1"/>
      <sheetData sheetId="5">
        <row r="12">
          <cell r="D12">
            <v>0</v>
          </cell>
          <cell r="E12">
            <v>0</v>
          </cell>
          <cell r="F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opLeftCell="A13" workbookViewId="0">
      <selection activeCell="F14" sqref="F14"/>
    </sheetView>
  </sheetViews>
  <sheetFormatPr defaultRowHeight="16.5"/>
  <cols>
    <col min="1" max="16384" width="9.140625" style="19"/>
  </cols>
  <sheetData>
    <row r="2" spans="1:10" ht="20.25">
      <c r="A2" s="315" t="s">
        <v>650</v>
      </c>
      <c r="B2" s="316"/>
      <c r="C2" s="316"/>
      <c r="D2" s="316"/>
      <c r="E2" s="316"/>
      <c r="F2" s="316"/>
      <c r="G2" s="316"/>
      <c r="H2" s="316"/>
    </row>
    <row r="3" spans="1:10">
      <c r="A3" s="317" t="s">
        <v>651</v>
      </c>
      <c r="B3" s="317"/>
      <c r="C3" s="317"/>
      <c r="D3" s="317"/>
      <c r="E3" s="317"/>
    </row>
    <row r="4" spans="1:10" ht="20.25">
      <c r="A4" s="20" t="s">
        <v>652</v>
      </c>
      <c r="B4" s="20"/>
      <c r="C4" s="20"/>
      <c r="D4" s="20"/>
      <c r="E4" s="20"/>
      <c r="F4" s="20"/>
      <c r="G4" s="20"/>
      <c r="H4" s="20"/>
      <c r="I4" s="21"/>
    </row>
    <row r="5" spans="1:10">
      <c r="A5" s="314" t="s">
        <v>653</v>
      </c>
      <c r="B5" s="318"/>
      <c r="C5" s="318"/>
      <c r="D5" s="318"/>
      <c r="E5" s="318"/>
      <c r="F5" s="318"/>
    </row>
    <row r="6" spans="1:10">
      <c r="A6" s="22"/>
    </row>
    <row r="7" spans="1:10" ht="22.5">
      <c r="A7" s="319" t="s">
        <v>654</v>
      </c>
      <c r="B7" s="319"/>
      <c r="C7" s="319"/>
      <c r="D7" s="319"/>
      <c r="E7" s="319"/>
      <c r="F7" s="319"/>
      <c r="G7" s="319"/>
      <c r="H7" s="319"/>
    </row>
    <row r="8" spans="1:10" ht="20.25">
      <c r="A8" s="23"/>
      <c r="B8" s="23"/>
      <c r="C8" s="23"/>
      <c r="D8" s="23"/>
      <c r="E8" s="23"/>
      <c r="F8" s="23"/>
      <c r="G8" s="23"/>
      <c r="H8" s="23"/>
    </row>
    <row r="9" spans="1:10" ht="20.25">
      <c r="A9" s="24" t="s">
        <v>582</v>
      </c>
      <c r="B9" s="24"/>
      <c r="C9" s="24"/>
      <c r="D9" s="24"/>
      <c r="E9" s="24"/>
      <c r="F9" s="24"/>
      <c r="G9" s="24"/>
      <c r="H9" s="24"/>
      <c r="I9" s="24"/>
    </row>
    <row r="10" spans="1:10">
      <c r="A10" s="314" t="s">
        <v>93</v>
      </c>
      <c r="B10" s="314"/>
      <c r="C10" s="314"/>
      <c r="D10" s="314"/>
      <c r="E10" s="314"/>
      <c r="F10" s="314"/>
      <c r="G10" s="314"/>
      <c r="H10" s="314"/>
      <c r="I10" s="314"/>
    </row>
    <row r="12" spans="1:10" ht="17.25">
      <c r="A12" s="25" t="s">
        <v>649</v>
      </c>
      <c r="B12" s="25"/>
      <c r="C12" s="25"/>
      <c r="D12" s="25"/>
      <c r="E12" s="25"/>
      <c r="F12" s="25"/>
      <c r="G12" s="25"/>
      <c r="H12" s="25"/>
      <c r="I12" s="25"/>
      <c r="J12" s="26"/>
    </row>
    <row r="13" spans="1:10">
      <c r="A13" s="314" t="s">
        <v>94</v>
      </c>
      <c r="B13" s="314"/>
      <c r="C13" s="314"/>
      <c r="D13" s="314"/>
      <c r="E13" s="314"/>
      <c r="F13" s="314"/>
      <c r="G13" s="314"/>
    </row>
    <row r="14" spans="1:10">
      <c r="A14" s="102"/>
      <c r="B14" s="102"/>
      <c r="C14" s="102"/>
      <c r="D14" s="102"/>
      <c r="E14" s="102"/>
      <c r="F14" s="102"/>
      <c r="G14" s="102"/>
    </row>
    <row r="15" spans="1:10">
      <c r="A15" s="102"/>
      <c r="B15" s="102"/>
      <c r="C15" s="102"/>
      <c r="D15" s="102"/>
      <c r="E15" s="102"/>
      <c r="F15" s="102"/>
      <c r="G15" s="102"/>
    </row>
    <row r="17" spans="1:9" ht="20.25">
      <c r="A17" s="313" t="s">
        <v>583</v>
      </c>
      <c r="B17" s="313"/>
      <c r="C17" s="313"/>
      <c r="D17" s="313"/>
      <c r="E17" s="313"/>
      <c r="F17" s="313"/>
      <c r="G17" s="313"/>
      <c r="H17" s="313"/>
      <c r="I17" s="313"/>
    </row>
    <row r="18" spans="1:9">
      <c r="A18" s="314" t="s">
        <v>95</v>
      </c>
      <c r="B18" s="314"/>
      <c r="C18" s="314"/>
      <c r="D18" s="314"/>
      <c r="E18" s="314"/>
      <c r="F18" s="314"/>
      <c r="G18" s="314"/>
      <c r="H18" s="314"/>
      <c r="I18" s="314"/>
    </row>
  </sheetData>
  <mergeCells count="8">
    <mergeCell ref="A17:I17"/>
    <mergeCell ref="A18:I18"/>
    <mergeCell ref="A2:H2"/>
    <mergeCell ref="A3:E3"/>
    <mergeCell ref="A5:F5"/>
    <mergeCell ref="A7:H7"/>
    <mergeCell ref="A10:I10"/>
    <mergeCell ref="A13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workbookViewId="0">
      <selection activeCell="D7" sqref="D7"/>
    </sheetView>
  </sheetViews>
  <sheetFormatPr defaultRowHeight="12.75"/>
  <cols>
    <col min="1" max="1" width="7.7109375" style="9" bestFit="1" customWidth="1"/>
    <col min="2" max="2" width="48" style="6" customWidth="1"/>
    <col min="3" max="3" width="8.7109375" style="9" customWidth="1"/>
    <col min="4" max="4" width="14.140625" style="7" customWidth="1"/>
    <col min="5" max="5" width="14.42578125" style="18" customWidth="1"/>
    <col min="6" max="6" width="13.42578125" style="18" customWidth="1"/>
    <col min="7" max="7" width="32" style="8" customWidth="1"/>
    <col min="8" max="8" width="11.28515625" style="8" customWidth="1"/>
    <col min="9" max="9" width="14.42578125" style="8" customWidth="1"/>
    <col min="10" max="10" width="9.140625" style="8"/>
    <col min="11" max="11" width="11.28515625" style="8" customWidth="1"/>
    <col min="12" max="16384" width="9.140625" style="8"/>
  </cols>
  <sheetData>
    <row r="1" spans="1:11" s="2" customFormat="1" ht="21" customHeight="1">
      <c r="A1" s="320"/>
      <c r="B1" s="320"/>
      <c r="C1" s="320"/>
      <c r="D1" s="320"/>
      <c r="E1" s="320"/>
      <c r="F1" s="320"/>
    </row>
    <row r="2" spans="1:11" s="3" customFormat="1" ht="18" customHeight="1">
      <c r="A2" s="321" t="s">
        <v>96</v>
      </c>
      <c r="B2" s="321"/>
      <c r="C2" s="321"/>
      <c r="D2" s="321"/>
      <c r="E2" s="321"/>
      <c r="F2" s="321"/>
    </row>
    <row r="3" spans="1:11" ht="27" customHeight="1" thickBot="1">
      <c r="B3" s="9"/>
      <c r="D3" s="5"/>
      <c r="E3" s="322" t="s">
        <v>97</v>
      </c>
      <c r="F3" s="322"/>
    </row>
    <row r="4" spans="1:11" ht="12.75" customHeight="1" thickBot="1">
      <c r="A4" s="323" t="s">
        <v>1</v>
      </c>
      <c r="B4" s="323" t="s">
        <v>2</v>
      </c>
      <c r="C4" s="323" t="s">
        <v>3</v>
      </c>
      <c r="D4" s="323" t="s">
        <v>4</v>
      </c>
      <c r="E4" s="111" t="s">
        <v>5</v>
      </c>
      <c r="F4" s="112"/>
    </row>
    <row r="5" spans="1:11" ht="29.25" customHeight="1" thickBot="1">
      <c r="A5" s="324"/>
      <c r="B5" s="324"/>
      <c r="C5" s="324"/>
      <c r="D5" s="324"/>
      <c r="E5" s="113" t="s">
        <v>6</v>
      </c>
      <c r="F5" s="27" t="s">
        <v>7</v>
      </c>
      <c r="H5" s="114">
        <v>2019</v>
      </c>
      <c r="I5" s="108" t="s">
        <v>697</v>
      </c>
      <c r="J5" s="109"/>
      <c r="K5" s="109" t="s">
        <v>698</v>
      </c>
    </row>
    <row r="6" spans="1:11" s="9" customFormat="1">
      <c r="A6" s="115">
        <v>1</v>
      </c>
      <c r="B6" s="11">
        <v>2</v>
      </c>
      <c r="C6" s="12">
        <v>3</v>
      </c>
      <c r="D6" s="12">
        <v>4</v>
      </c>
      <c r="E6" s="12">
        <v>5</v>
      </c>
      <c r="F6" s="11">
        <v>6</v>
      </c>
      <c r="H6" s="110"/>
      <c r="I6" s="110"/>
      <c r="J6" s="110"/>
      <c r="K6" s="110"/>
    </row>
    <row r="7" spans="1:11" s="5" customFormat="1" ht="42" customHeight="1">
      <c r="A7" s="116" t="s">
        <v>8</v>
      </c>
      <c r="B7" s="117" t="s">
        <v>708</v>
      </c>
      <c r="C7" s="118"/>
      <c r="D7" s="119">
        <f>SUM(D8,D46,D65)</f>
        <v>610210</v>
      </c>
      <c r="E7" s="119">
        <f>SUM(E8,E46,E65)</f>
        <v>610210</v>
      </c>
      <c r="F7" s="119">
        <f>SUM(F8,F46,F65)</f>
        <v>0</v>
      </c>
      <c r="H7" s="120">
        <f>SUM(H8,H46,H65)</f>
        <v>545643.39999999991</v>
      </c>
      <c r="I7" s="120">
        <f t="shared" ref="I7" si="0">SUM(I8,I46,I65)</f>
        <v>64566.600000000006</v>
      </c>
      <c r="J7" s="121">
        <f>E7/H7*100</f>
        <v>111.83311298184861</v>
      </c>
      <c r="K7" s="107">
        <f t="shared" ref="K7" si="1">J7-100</f>
        <v>11.833112981848615</v>
      </c>
    </row>
    <row r="8" spans="1:11" s="13" customFormat="1" ht="54" customHeight="1">
      <c r="A8" s="122" t="s">
        <v>9</v>
      </c>
      <c r="B8" s="123" t="s">
        <v>709</v>
      </c>
      <c r="C8" s="124">
        <v>7100</v>
      </c>
      <c r="D8" s="119">
        <f>SUM(D9,D12,D14,D36,D40)</f>
        <v>113507.5</v>
      </c>
      <c r="E8" s="119">
        <f>SUM(E9,E12,E14,E36,E40)</f>
        <v>113507.5</v>
      </c>
      <c r="F8" s="125" t="s">
        <v>10</v>
      </c>
      <c r="H8" s="120">
        <f>SUM(H9,H12,H14,H36,H40)</f>
        <v>89980.3</v>
      </c>
      <c r="I8" s="120">
        <f t="shared" ref="I8" si="2">SUM(I9,I12,I14,I36,I40)</f>
        <v>23527.200000000001</v>
      </c>
      <c r="J8" s="121">
        <f>E8/H8*100</f>
        <v>126.14705663350756</v>
      </c>
      <c r="K8" s="107">
        <f t="shared" ref="K8" si="3">J8-100</f>
        <v>26.14705663350756</v>
      </c>
    </row>
    <row r="9" spans="1:11" s="13" customFormat="1" ht="64.5" customHeight="1">
      <c r="A9" s="122" t="s">
        <v>11</v>
      </c>
      <c r="B9" s="126" t="s">
        <v>696</v>
      </c>
      <c r="C9" s="127">
        <v>7131</v>
      </c>
      <c r="D9" s="128">
        <f>SUM(D10:D11)</f>
        <v>14036</v>
      </c>
      <c r="E9" s="128">
        <f>SUM(E10:E11)</f>
        <v>14036</v>
      </c>
      <c r="F9" s="125" t="s">
        <v>10</v>
      </c>
      <c r="H9" s="120">
        <f>SUM(H10:H11)</f>
        <v>13800</v>
      </c>
      <c r="I9" s="120">
        <f t="shared" ref="I9:K9" si="4">SUM(I10:I11)</f>
        <v>236</v>
      </c>
      <c r="J9" s="121">
        <f>E9/H9*100</f>
        <v>101.71014492753623</v>
      </c>
      <c r="K9" s="129">
        <f t="shared" si="4"/>
        <v>3.9915789473684242</v>
      </c>
    </row>
    <row r="10" spans="1:11" ht="50.25" customHeight="1">
      <c r="A10" s="130" t="s">
        <v>12</v>
      </c>
      <c r="B10" s="131" t="s">
        <v>98</v>
      </c>
      <c r="C10" s="110"/>
      <c r="D10" s="14">
        <f>SUM(E10:F10)</f>
        <v>10136</v>
      </c>
      <c r="E10" s="14">
        <v>10136</v>
      </c>
      <c r="F10" s="14" t="s">
        <v>10</v>
      </c>
      <c r="H10" s="103">
        <v>10000</v>
      </c>
      <c r="I10" s="103">
        <f>E10-H10</f>
        <v>136</v>
      </c>
      <c r="J10" s="132">
        <f t="shared" ref="J10:J13" si="5">E10/H10*100</f>
        <v>101.36</v>
      </c>
      <c r="K10" s="106">
        <f>J10-100</f>
        <v>1.3599999999999994</v>
      </c>
    </row>
    <row r="11" spans="1:11" ht="25.5">
      <c r="A11" s="133">
        <v>1112</v>
      </c>
      <c r="B11" s="131" t="s">
        <v>13</v>
      </c>
      <c r="C11" s="110"/>
      <c r="D11" s="14">
        <f>SUM(E11:F11)</f>
        <v>3900</v>
      </c>
      <c r="E11" s="14">
        <v>3900</v>
      </c>
      <c r="F11" s="14" t="s">
        <v>10</v>
      </c>
      <c r="H11" s="103">
        <v>3800</v>
      </c>
      <c r="I11" s="103">
        <f t="shared" ref="I11:I74" si="6">E11-H11</f>
        <v>100</v>
      </c>
      <c r="J11" s="132">
        <f t="shared" si="5"/>
        <v>102.63157894736842</v>
      </c>
      <c r="K11" s="106">
        <f t="shared" ref="K11:K74" si="7">J11-100</f>
        <v>2.6315789473684248</v>
      </c>
    </row>
    <row r="12" spans="1:11" s="13" customFormat="1" ht="19.5" customHeight="1">
      <c r="A12" s="134">
        <v>1120</v>
      </c>
      <c r="B12" s="126" t="s">
        <v>14</v>
      </c>
      <c r="C12" s="127">
        <v>7136</v>
      </c>
      <c r="D12" s="128">
        <f>SUM(D13)</f>
        <v>76800</v>
      </c>
      <c r="E12" s="128">
        <f>SUM(E13)</f>
        <v>76800</v>
      </c>
      <c r="F12" s="125" t="s">
        <v>10</v>
      </c>
      <c r="H12" s="120">
        <f>SUM(H13)</f>
        <v>56500</v>
      </c>
      <c r="I12" s="104">
        <f t="shared" si="6"/>
        <v>20300</v>
      </c>
      <c r="J12" s="121">
        <f>E12/H12*100</f>
        <v>135.92920353982299</v>
      </c>
      <c r="K12" s="107">
        <f t="shared" si="7"/>
        <v>35.929203539822993</v>
      </c>
    </row>
    <row r="13" spans="1:11" ht="45" customHeight="1">
      <c r="A13" s="130" t="s">
        <v>15</v>
      </c>
      <c r="B13" s="131" t="s">
        <v>99</v>
      </c>
      <c r="C13" s="110"/>
      <c r="D13" s="14">
        <f>SUM(E13:F13)</f>
        <v>76800</v>
      </c>
      <c r="E13" s="14">
        <v>76800</v>
      </c>
      <c r="F13" s="14" t="s">
        <v>10</v>
      </c>
      <c r="H13" s="103">
        <v>56500</v>
      </c>
      <c r="I13" s="103">
        <f t="shared" si="6"/>
        <v>20300</v>
      </c>
      <c r="J13" s="132">
        <f t="shared" si="5"/>
        <v>135.92920353982299</v>
      </c>
      <c r="K13" s="106">
        <f t="shared" si="7"/>
        <v>35.929203539822993</v>
      </c>
    </row>
    <row r="14" spans="1:11" s="13" customFormat="1" ht="38.25">
      <c r="A14" s="122" t="s">
        <v>16</v>
      </c>
      <c r="B14" s="126" t="s">
        <v>17</v>
      </c>
      <c r="C14" s="124">
        <v>7145</v>
      </c>
      <c r="D14" s="128">
        <f>SUM(D15)</f>
        <v>15871.5</v>
      </c>
      <c r="E14" s="128">
        <f>SUM(E15)</f>
        <v>15871.5</v>
      </c>
      <c r="F14" s="125" t="s">
        <v>10</v>
      </c>
      <c r="H14" s="120">
        <f>SUM(H15)</f>
        <v>12880.3</v>
      </c>
      <c r="I14" s="104">
        <f t="shared" si="6"/>
        <v>2991.2000000000007</v>
      </c>
      <c r="J14" s="121">
        <f>E14/H14*100</f>
        <v>123.22306157465277</v>
      </c>
      <c r="K14" s="107">
        <f t="shared" si="7"/>
        <v>23.223061574652775</v>
      </c>
    </row>
    <row r="15" spans="1:11" ht="97.5" customHeight="1">
      <c r="A15" s="135" t="s">
        <v>18</v>
      </c>
      <c r="B15" s="136" t="s">
        <v>641</v>
      </c>
      <c r="C15" s="137">
        <v>7145</v>
      </c>
      <c r="D15" s="138">
        <f>D16+D19+D20+D21+D22+D23+D24+D25+D26+D27+D28+D29+D30+D31+D32+D33+D34</f>
        <v>15871.5</v>
      </c>
      <c r="E15" s="138">
        <f>E16+E19+E20+E21+E22+E23+E24+E25+E26+E27+E28+E29+E30+E31+E32+E33+E34</f>
        <v>15871.5</v>
      </c>
      <c r="F15" s="138" t="s">
        <v>10</v>
      </c>
      <c r="H15" s="14">
        <f>H16+H19+H20+H21+H22+H23+H24+H25+H26+H27+H28+H29+H30+H31+H32+H33+H34</f>
        <v>12880.3</v>
      </c>
      <c r="I15" s="14">
        <f>I16+I19+I20+I21+I22+I23+I24+I25+I26+I27+I28+I29+I30+I31+I32+I33+I34</f>
        <v>2991.2</v>
      </c>
      <c r="J15" s="121">
        <f t="shared" ref="J15:J78" si="8">E15/H15*100</f>
        <v>123.22306157465277</v>
      </c>
      <c r="K15" s="106">
        <f t="shared" si="7"/>
        <v>23.223061574652775</v>
      </c>
    </row>
    <row r="16" spans="1:11" s="5" customFormat="1" ht="85.5" customHeight="1">
      <c r="A16" s="135" t="s">
        <v>19</v>
      </c>
      <c r="B16" s="139" t="s">
        <v>642</v>
      </c>
      <c r="C16" s="140"/>
      <c r="D16" s="138">
        <f>SUM(D17:D18)</f>
        <v>648</v>
      </c>
      <c r="E16" s="138">
        <f>SUM(E17:E18)</f>
        <v>648</v>
      </c>
      <c r="F16" s="138" t="s">
        <v>10</v>
      </c>
      <c r="H16" s="105">
        <v>174</v>
      </c>
      <c r="I16" s="103">
        <f t="shared" si="6"/>
        <v>474</v>
      </c>
      <c r="J16" s="121">
        <f t="shared" si="8"/>
        <v>372.41379310344826</v>
      </c>
      <c r="K16" s="106">
        <f t="shared" si="7"/>
        <v>272.41379310344826</v>
      </c>
    </row>
    <row r="17" spans="1:11" s="5" customFormat="1" ht="36" customHeight="1">
      <c r="A17" s="130" t="s">
        <v>629</v>
      </c>
      <c r="B17" s="141" t="s">
        <v>627</v>
      </c>
      <c r="C17" s="110"/>
      <c r="D17" s="14">
        <f>E17</f>
        <v>600</v>
      </c>
      <c r="E17" s="14">
        <v>600</v>
      </c>
      <c r="F17" s="14" t="s">
        <v>10</v>
      </c>
      <c r="H17" s="105">
        <v>150</v>
      </c>
      <c r="I17" s="103">
        <f t="shared" si="6"/>
        <v>450</v>
      </c>
      <c r="J17" s="121">
        <f t="shared" si="8"/>
        <v>400</v>
      </c>
      <c r="K17" s="106">
        <f t="shared" si="7"/>
        <v>300</v>
      </c>
    </row>
    <row r="18" spans="1:11" s="5" customFormat="1" ht="30" customHeight="1">
      <c r="A18" s="130" t="s">
        <v>630</v>
      </c>
      <c r="B18" s="142" t="s">
        <v>628</v>
      </c>
      <c r="C18" s="110"/>
      <c r="D18" s="14">
        <f>E18</f>
        <v>48</v>
      </c>
      <c r="E18" s="14">
        <v>48</v>
      </c>
      <c r="F18" s="14" t="s">
        <v>10</v>
      </c>
      <c r="H18" s="105">
        <v>24</v>
      </c>
      <c r="I18" s="103">
        <f t="shared" si="6"/>
        <v>24</v>
      </c>
      <c r="J18" s="121">
        <f t="shared" si="8"/>
        <v>200</v>
      </c>
      <c r="K18" s="106">
        <f t="shared" si="7"/>
        <v>100</v>
      </c>
    </row>
    <row r="19" spans="1:11" s="5" customFormat="1" ht="117.75" customHeight="1">
      <c r="A19" s="130" t="s">
        <v>20</v>
      </c>
      <c r="B19" s="141" t="s">
        <v>631</v>
      </c>
      <c r="C19" s="110"/>
      <c r="D19" s="14">
        <f>E19</f>
        <v>36</v>
      </c>
      <c r="E19" s="14">
        <v>36</v>
      </c>
      <c r="F19" s="14" t="s">
        <v>10</v>
      </c>
      <c r="H19" s="105">
        <v>12</v>
      </c>
      <c r="I19" s="103">
        <f t="shared" si="6"/>
        <v>24</v>
      </c>
      <c r="J19" s="121">
        <f t="shared" si="8"/>
        <v>300</v>
      </c>
      <c r="K19" s="106">
        <f t="shared" si="7"/>
        <v>200</v>
      </c>
    </row>
    <row r="20" spans="1:11" s="5" customFormat="1" ht="43.5" customHeight="1">
      <c r="A20" s="15" t="s">
        <v>21</v>
      </c>
      <c r="B20" s="141" t="s">
        <v>632</v>
      </c>
      <c r="C20" s="110"/>
      <c r="D20" s="14">
        <f>SUM(E20:F20)</f>
        <v>30</v>
      </c>
      <c r="E20" s="14">
        <v>30</v>
      </c>
      <c r="F20" s="14" t="s">
        <v>10</v>
      </c>
      <c r="H20" s="105">
        <v>30</v>
      </c>
      <c r="I20" s="103">
        <f t="shared" si="6"/>
        <v>0</v>
      </c>
      <c r="J20" s="121">
        <f t="shared" si="8"/>
        <v>100</v>
      </c>
      <c r="K20" s="106">
        <f t="shared" si="7"/>
        <v>0</v>
      </c>
    </row>
    <row r="21" spans="1:11" s="5" customFormat="1" ht="71.25" customHeight="1">
      <c r="A21" s="130" t="s">
        <v>22</v>
      </c>
      <c r="B21" s="141" t="s">
        <v>626</v>
      </c>
      <c r="C21" s="110"/>
      <c r="D21" s="14">
        <f t="shared" ref="D21:D35" si="9">E21</f>
        <v>1600</v>
      </c>
      <c r="E21" s="14">
        <v>1600</v>
      </c>
      <c r="F21" s="14" t="s">
        <v>10</v>
      </c>
      <c r="H21" s="105">
        <v>1600</v>
      </c>
      <c r="I21" s="103">
        <f t="shared" si="6"/>
        <v>0</v>
      </c>
      <c r="J21" s="121">
        <f t="shared" si="8"/>
        <v>100</v>
      </c>
      <c r="K21" s="106">
        <f t="shared" si="7"/>
        <v>0</v>
      </c>
    </row>
    <row r="22" spans="1:11" s="5" customFormat="1" ht="103.5" customHeight="1">
      <c r="A22" s="133">
        <v>1136</v>
      </c>
      <c r="B22" s="141" t="s">
        <v>625</v>
      </c>
      <c r="C22" s="110"/>
      <c r="D22" s="14">
        <f t="shared" si="9"/>
        <v>390</v>
      </c>
      <c r="E22" s="14">
        <v>390</v>
      </c>
      <c r="F22" s="14" t="s">
        <v>10</v>
      </c>
      <c r="H22" s="105">
        <v>300</v>
      </c>
      <c r="I22" s="103">
        <f t="shared" si="6"/>
        <v>90</v>
      </c>
      <c r="J22" s="121">
        <f t="shared" si="8"/>
        <v>130</v>
      </c>
      <c r="K22" s="106">
        <f t="shared" si="7"/>
        <v>30</v>
      </c>
    </row>
    <row r="23" spans="1:11" s="5" customFormat="1" ht="69" customHeight="1">
      <c r="A23" s="133">
        <v>1137</v>
      </c>
      <c r="B23" s="143" t="s">
        <v>624</v>
      </c>
      <c r="C23" s="110"/>
      <c r="D23" s="14">
        <f t="shared" si="9"/>
        <v>450</v>
      </c>
      <c r="E23" s="14">
        <v>450</v>
      </c>
      <c r="F23" s="14" t="s">
        <v>10</v>
      </c>
      <c r="H23" s="105">
        <v>400</v>
      </c>
      <c r="I23" s="103">
        <f t="shared" si="6"/>
        <v>50</v>
      </c>
      <c r="J23" s="121">
        <f t="shared" si="8"/>
        <v>112.5</v>
      </c>
      <c r="K23" s="106">
        <f t="shared" si="7"/>
        <v>12.5</v>
      </c>
    </row>
    <row r="24" spans="1:11" s="5" customFormat="1" ht="38.25">
      <c r="A24" s="133">
        <v>1138</v>
      </c>
      <c r="B24" s="143" t="s">
        <v>623</v>
      </c>
      <c r="C24" s="110"/>
      <c r="D24" s="14">
        <f t="shared" si="9"/>
        <v>5412</v>
      </c>
      <c r="E24" s="14">
        <v>5412</v>
      </c>
      <c r="F24" s="14" t="s">
        <v>10</v>
      </c>
      <c r="H24" s="105">
        <v>5152</v>
      </c>
      <c r="I24" s="103">
        <f t="shared" si="6"/>
        <v>260</v>
      </c>
      <c r="J24" s="121">
        <f t="shared" si="8"/>
        <v>105.04658385093168</v>
      </c>
      <c r="K24" s="106">
        <f t="shared" si="7"/>
        <v>5.0465838509316825</v>
      </c>
    </row>
    <row r="25" spans="1:11" s="5" customFormat="1" ht="25.5">
      <c r="A25" s="144">
        <v>1139</v>
      </c>
      <c r="B25" s="143" t="s">
        <v>640</v>
      </c>
      <c r="C25" s="110"/>
      <c r="D25" s="14">
        <f t="shared" si="9"/>
        <v>2555</v>
      </c>
      <c r="E25" s="14">
        <v>2555</v>
      </c>
      <c r="F25" s="14" t="s">
        <v>10</v>
      </c>
      <c r="H25" s="105">
        <v>1149.8</v>
      </c>
      <c r="I25" s="103">
        <f t="shared" si="6"/>
        <v>1405.2</v>
      </c>
      <c r="J25" s="121">
        <f t="shared" si="8"/>
        <v>222.21255870586191</v>
      </c>
      <c r="K25" s="106">
        <f t="shared" si="7"/>
        <v>122.21255870586191</v>
      </c>
    </row>
    <row r="26" spans="1:11" s="5" customFormat="1" ht="63.75">
      <c r="A26" s="144">
        <v>1140</v>
      </c>
      <c r="B26" s="143" t="s">
        <v>639</v>
      </c>
      <c r="C26" s="110"/>
      <c r="D26" s="14">
        <f t="shared" si="9"/>
        <v>300</v>
      </c>
      <c r="E26" s="14">
        <v>300</v>
      </c>
      <c r="F26" s="14" t="s">
        <v>10</v>
      </c>
      <c r="H26" s="105">
        <v>0</v>
      </c>
      <c r="I26" s="103">
        <f t="shared" si="6"/>
        <v>300</v>
      </c>
      <c r="J26" s="121">
        <v>0</v>
      </c>
      <c r="K26" s="106">
        <v>0</v>
      </c>
    </row>
    <row r="27" spans="1:11" s="5" customFormat="1" ht="38.25">
      <c r="A27" s="144">
        <v>1141</v>
      </c>
      <c r="B27" s="145" t="s">
        <v>638</v>
      </c>
      <c r="C27" s="110"/>
      <c r="D27" s="14">
        <f t="shared" si="9"/>
        <v>504</v>
      </c>
      <c r="E27" s="14">
        <v>504</v>
      </c>
      <c r="F27" s="14" t="s">
        <v>10</v>
      </c>
      <c r="H27" s="105">
        <v>420</v>
      </c>
      <c r="I27" s="103">
        <f t="shared" si="6"/>
        <v>84</v>
      </c>
      <c r="J27" s="121">
        <f t="shared" si="8"/>
        <v>120</v>
      </c>
      <c r="K27" s="106">
        <f t="shared" si="7"/>
        <v>20</v>
      </c>
    </row>
    <row r="28" spans="1:11" s="5" customFormat="1" ht="68.25" customHeight="1">
      <c r="A28" s="144">
        <v>1142</v>
      </c>
      <c r="B28" s="143" t="s">
        <v>637</v>
      </c>
      <c r="C28" s="110"/>
      <c r="D28" s="14">
        <f t="shared" si="9"/>
        <v>0</v>
      </c>
      <c r="E28" s="14">
        <v>0</v>
      </c>
      <c r="F28" s="14" t="s">
        <v>10</v>
      </c>
      <c r="H28" s="105">
        <v>0</v>
      </c>
      <c r="I28" s="103">
        <f t="shared" si="6"/>
        <v>0</v>
      </c>
      <c r="J28" s="121">
        <v>0</v>
      </c>
      <c r="K28" s="106">
        <v>0</v>
      </c>
    </row>
    <row r="29" spans="1:11" s="5" customFormat="1" ht="33" customHeight="1">
      <c r="A29" s="144">
        <v>1143</v>
      </c>
      <c r="B29" s="143" t="s">
        <v>636</v>
      </c>
      <c r="C29" s="110"/>
      <c r="D29" s="14">
        <f t="shared" si="9"/>
        <v>3541.5</v>
      </c>
      <c r="E29" s="14">
        <v>3541.5</v>
      </c>
      <c r="F29" s="14" t="s">
        <v>10</v>
      </c>
      <c r="H29" s="105">
        <v>3262.5</v>
      </c>
      <c r="I29" s="103">
        <f t="shared" si="6"/>
        <v>279</v>
      </c>
      <c r="J29" s="121">
        <f t="shared" si="8"/>
        <v>108.55172413793103</v>
      </c>
      <c r="K29" s="106">
        <f t="shared" si="7"/>
        <v>8.551724137931032</v>
      </c>
    </row>
    <row r="30" spans="1:11" s="5" customFormat="1" ht="90.75" customHeight="1">
      <c r="A30" s="144">
        <v>1144</v>
      </c>
      <c r="B30" s="145" t="s">
        <v>635</v>
      </c>
      <c r="C30" s="110"/>
      <c r="D30" s="14">
        <f t="shared" si="9"/>
        <v>75</v>
      </c>
      <c r="E30" s="14">
        <v>75</v>
      </c>
      <c r="F30" s="14" t="s">
        <v>10</v>
      </c>
      <c r="H30" s="105">
        <v>50</v>
      </c>
      <c r="I30" s="103">
        <f t="shared" si="6"/>
        <v>25</v>
      </c>
      <c r="J30" s="121">
        <f t="shared" si="8"/>
        <v>150</v>
      </c>
      <c r="K30" s="106">
        <f t="shared" si="7"/>
        <v>50</v>
      </c>
    </row>
    <row r="31" spans="1:11" s="5" customFormat="1" ht="66" customHeight="1">
      <c r="A31" s="144">
        <v>1145</v>
      </c>
      <c r="B31" s="145" t="s">
        <v>622</v>
      </c>
      <c r="C31" s="110"/>
      <c r="D31" s="14">
        <f t="shared" si="9"/>
        <v>30</v>
      </c>
      <c r="E31" s="14">
        <v>30</v>
      </c>
      <c r="F31" s="14" t="s">
        <v>10</v>
      </c>
      <c r="H31" s="105">
        <v>30</v>
      </c>
      <c r="I31" s="103">
        <f t="shared" si="6"/>
        <v>0</v>
      </c>
      <c r="J31" s="121">
        <f t="shared" si="8"/>
        <v>100</v>
      </c>
      <c r="K31" s="106">
        <f t="shared" si="7"/>
        <v>0</v>
      </c>
    </row>
    <row r="32" spans="1:11" s="5" customFormat="1" ht="66" customHeight="1">
      <c r="A32" s="144">
        <v>1146</v>
      </c>
      <c r="B32" s="145" t="s">
        <v>621</v>
      </c>
      <c r="C32" s="110"/>
      <c r="D32" s="14">
        <f t="shared" si="9"/>
        <v>0</v>
      </c>
      <c r="E32" s="14">
        <v>0</v>
      </c>
      <c r="F32" s="14" t="s">
        <v>10</v>
      </c>
      <c r="H32" s="105">
        <v>0</v>
      </c>
      <c r="I32" s="103">
        <f t="shared" si="6"/>
        <v>0</v>
      </c>
      <c r="J32" s="121">
        <v>0</v>
      </c>
      <c r="K32" s="106">
        <v>0</v>
      </c>
    </row>
    <row r="33" spans="1:11" s="5" customFormat="1" ht="39.75" customHeight="1">
      <c r="A33" s="146">
        <v>1147</v>
      </c>
      <c r="B33" s="145" t="s">
        <v>634</v>
      </c>
      <c r="C33" s="110"/>
      <c r="D33" s="14">
        <f t="shared" si="9"/>
        <v>0</v>
      </c>
      <c r="E33" s="14">
        <v>0</v>
      </c>
      <c r="F33" s="14" t="s">
        <v>10</v>
      </c>
      <c r="H33" s="105">
        <v>0</v>
      </c>
      <c r="I33" s="103">
        <f t="shared" si="6"/>
        <v>0</v>
      </c>
      <c r="J33" s="121">
        <v>0</v>
      </c>
      <c r="K33" s="106">
        <v>0</v>
      </c>
    </row>
    <row r="34" spans="1:11" s="5" customFormat="1" ht="57.75" customHeight="1">
      <c r="A34" s="146">
        <v>1148</v>
      </c>
      <c r="B34" s="145" t="s">
        <v>645</v>
      </c>
      <c r="C34" s="110"/>
      <c r="D34" s="14">
        <f t="shared" si="9"/>
        <v>300</v>
      </c>
      <c r="E34" s="14">
        <v>300</v>
      </c>
      <c r="F34" s="14"/>
      <c r="H34" s="105">
        <v>300</v>
      </c>
      <c r="I34" s="103">
        <f t="shared" si="6"/>
        <v>0</v>
      </c>
      <c r="J34" s="121">
        <f t="shared" si="8"/>
        <v>100</v>
      </c>
      <c r="K34" s="106">
        <f t="shared" si="7"/>
        <v>0</v>
      </c>
    </row>
    <row r="35" spans="1:11" s="5" customFormat="1" ht="21" customHeight="1">
      <c r="A35" s="144">
        <v>1149</v>
      </c>
      <c r="B35" s="145" t="s">
        <v>633</v>
      </c>
      <c r="C35" s="110"/>
      <c r="D35" s="14">
        <f t="shared" si="9"/>
        <v>0</v>
      </c>
      <c r="E35" s="14">
        <v>0</v>
      </c>
      <c r="F35" s="14" t="s">
        <v>10</v>
      </c>
      <c r="H35" s="105">
        <v>0</v>
      </c>
      <c r="I35" s="103">
        <f t="shared" si="6"/>
        <v>0</v>
      </c>
      <c r="J35" s="121">
        <v>0</v>
      </c>
      <c r="K35" s="106">
        <v>0</v>
      </c>
    </row>
    <row r="36" spans="1:11" s="13" customFormat="1" ht="38.25">
      <c r="A36" s="134">
        <v>1150</v>
      </c>
      <c r="B36" s="126" t="s">
        <v>23</v>
      </c>
      <c r="C36" s="127">
        <v>7146</v>
      </c>
      <c r="D36" s="128">
        <f>SUM(D37)</f>
        <v>6800</v>
      </c>
      <c r="E36" s="128">
        <f>SUM(E37)</f>
        <v>6800</v>
      </c>
      <c r="F36" s="125" t="s">
        <v>10</v>
      </c>
      <c r="H36" s="104">
        <f>H37</f>
        <v>6800</v>
      </c>
      <c r="I36" s="104">
        <f t="shared" si="6"/>
        <v>0</v>
      </c>
      <c r="J36" s="121">
        <f t="shared" si="8"/>
        <v>100</v>
      </c>
      <c r="K36" s="106">
        <f t="shared" si="7"/>
        <v>0</v>
      </c>
    </row>
    <row r="37" spans="1:11" ht="51">
      <c r="A37" s="144">
        <v>1151</v>
      </c>
      <c r="B37" s="131" t="s">
        <v>24</v>
      </c>
      <c r="C37" s="110"/>
      <c r="D37" s="138">
        <f>SUM(D38,D39)</f>
        <v>6800</v>
      </c>
      <c r="E37" s="138">
        <f>SUM(E38,E39)</f>
        <v>6800</v>
      </c>
      <c r="F37" s="14" t="s">
        <v>10</v>
      </c>
      <c r="H37" s="103">
        <f>H38+H39</f>
        <v>6800</v>
      </c>
      <c r="I37" s="103">
        <f t="shared" si="6"/>
        <v>0</v>
      </c>
      <c r="J37" s="121">
        <f t="shared" si="8"/>
        <v>100</v>
      </c>
      <c r="K37" s="106">
        <f t="shared" si="7"/>
        <v>0</v>
      </c>
    </row>
    <row r="38" spans="1:11" s="5" customFormat="1" ht="114.75">
      <c r="A38" s="147">
        <v>1152</v>
      </c>
      <c r="B38" s="148" t="s">
        <v>25</v>
      </c>
      <c r="C38" s="12"/>
      <c r="D38" s="14">
        <f>SUM(E38:F38)</f>
        <v>3000</v>
      </c>
      <c r="E38" s="14">
        <v>3000</v>
      </c>
      <c r="F38" s="149" t="s">
        <v>10</v>
      </c>
      <c r="H38" s="105">
        <v>3000</v>
      </c>
      <c r="I38" s="103">
        <f t="shared" si="6"/>
        <v>0</v>
      </c>
      <c r="J38" s="121">
        <f t="shared" si="8"/>
        <v>100</v>
      </c>
      <c r="K38" s="106">
        <f t="shared" si="7"/>
        <v>0</v>
      </c>
    </row>
    <row r="39" spans="1:11" s="5" customFormat="1" ht="89.25">
      <c r="A39" s="150">
        <v>1153</v>
      </c>
      <c r="B39" s="141" t="s">
        <v>26</v>
      </c>
      <c r="C39" s="110"/>
      <c r="D39" s="14">
        <f>SUM(E39:F39)</f>
        <v>3800</v>
      </c>
      <c r="E39" s="14">
        <v>3800</v>
      </c>
      <c r="F39" s="14" t="s">
        <v>10</v>
      </c>
      <c r="H39" s="105">
        <v>3800</v>
      </c>
      <c r="I39" s="103">
        <f t="shared" si="6"/>
        <v>0</v>
      </c>
      <c r="J39" s="121">
        <f t="shared" si="8"/>
        <v>100</v>
      </c>
      <c r="K39" s="106">
        <f t="shared" si="7"/>
        <v>0</v>
      </c>
    </row>
    <row r="40" spans="1:11" s="13" customFormat="1" ht="25.5" hidden="1">
      <c r="A40" s="134">
        <v>1160</v>
      </c>
      <c r="B40" s="126" t="s">
        <v>710</v>
      </c>
      <c r="C40" s="151">
        <v>7161</v>
      </c>
      <c r="D40" s="128">
        <f>SUM(D41,D45)</f>
        <v>0</v>
      </c>
      <c r="E40" s="128">
        <f>SUM(E41,E45)</f>
        <v>0</v>
      </c>
      <c r="F40" s="125" t="s">
        <v>10</v>
      </c>
      <c r="H40" s="104"/>
      <c r="I40" s="103">
        <f t="shared" si="6"/>
        <v>0</v>
      </c>
      <c r="J40" s="121" t="e">
        <f t="shared" si="8"/>
        <v>#DIV/0!</v>
      </c>
      <c r="K40" s="106" t="e">
        <f t="shared" si="7"/>
        <v>#DIV/0!</v>
      </c>
    </row>
    <row r="41" spans="1:11" ht="90.75" hidden="1" customHeight="1">
      <c r="A41" s="144">
        <v>1161</v>
      </c>
      <c r="B41" s="136" t="s">
        <v>100</v>
      </c>
      <c r="C41" s="137"/>
      <c r="D41" s="138">
        <f>SUM(D42:D44)</f>
        <v>0</v>
      </c>
      <c r="E41" s="138">
        <f>SUM(E42:E44)</f>
        <v>0</v>
      </c>
      <c r="F41" s="138" t="s">
        <v>10</v>
      </c>
      <c r="H41" s="103"/>
      <c r="I41" s="103">
        <f t="shared" si="6"/>
        <v>0</v>
      </c>
      <c r="J41" s="121" t="e">
        <f t="shared" si="8"/>
        <v>#DIV/0!</v>
      </c>
      <c r="K41" s="106" t="e">
        <f t="shared" si="7"/>
        <v>#DIV/0!</v>
      </c>
    </row>
    <row r="42" spans="1:11" s="5" customFormat="1" ht="25.5" hidden="1">
      <c r="A42" s="152">
        <v>1162</v>
      </c>
      <c r="B42" s="141" t="s">
        <v>27</v>
      </c>
      <c r="C42" s="110"/>
      <c r="D42" s="14">
        <f>SUM(E42:F42)</f>
        <v>0</v>
      </c>
      <c r="E42" s="14">
        <v>0</v>
      </c>
      <c r="F42" s="14" t="s">
        <v>10</v>
      </c>
      <c r="H42" s="105"/>
      <c r="I42" s="103">
        <f t="shared" si="6"/>
        <v>0</v>
      </c>
      <c r="J42" s="121" t="e">
        <f t="shared" si="8"/>
        <v>#DIV/0!</v>
      </c>
      <c r="K42" s="106" t="e">
        <f t="shared" si="7"/>
        <v>#DIV/0!</v>
      </c>
    </row>
    <row r="43" spans="1:11" s="5" customFormat="1" hidden="1">
      <c r="A43" s="152">
        <v>1163</v>
      </c>
      <c r="B43" s="153" t="s">
        <v>28</v>
      </c>
      <c r="C43" s="110"/>
      <c r="D43" s="14">
        <f>SUM(E43:F43)</f>
        <v>0</v>
      </c>
      <c r="E43" s="14">
        <v>0</v>
      </c>
      <c r="F43" s="14" t="s">
        <v>10</v>
      </c>
      <c r="H43" s="105"/>
      <c r="I43" s="103">
        <f t="shared" si="6"/>
        <v>0</v>
      </c>
      <c r="J43" s="121" t="e">
        <f t="shared" si="8"/>
        <v>#DIV/0!</v>
      </c>
      <c r="K43" s="106" t="e">
        <f t="shared" si="7"/>
        <v>#DIV/0!</v>
      </c>
    </row>
    <row r="44" spans="1:11" s="5" customFormat="1" ht="63.75" hidden="1">
      <c r="A44" s="152">
        <v>1164</v>
      </c>
      <c r="B44" s="153" t="s">
        <v>29</v>
      </c>
      <c r="C44" s="110"/>
      <c r="D44" s="14">
        <f>SUM(E44:F44)</f>
        <v>0</v>
      </c>
      <c r="E44" s="14">
        <v>0</v>
      </c>
      <c r="F44" s="14" t="s">
        <v>10</v>
      </c>
      <c r="H44" s="105"/>
      <c r="I44" s="103">
        <f t="shared" si="6"/>
        <v>0</v>
      </c>
      <c r="J44" s="121" t="e">
        <f t="shared" si="8"/>
        <v>#DIV/0!</v>
      </c>
      <c r="K44" s="106" t="e">
        <f t="shared" si="7"/>
        <v>#DIV/0!</v>
      </c>
    </row>
    <row r="45" spans="1:11" s="5" customFormat="1" ht="76.5" hidden="1">
      <c r="A45" s="152">
        <v>1165</v>
      </c>
      <c r="B45" s="136" t="s">
        <v>30</v>
      </c>
      <c r="C45" s="110"/>
      <c r="D45" s="14">
        <f>SUM(E45:F45)</f>
        <v>0</v>
      </c>
      <c r="E45" s="138">
        <v>0</v>
      </c>
      <c r="F45" s="14" t="s">
        <v>10</v>
      </c>
      <c r="H45" s="105"/>
      <c r="I45" s="103">
        <f t="shared" si="6"/>
        <v>0</v>
      </c>
      <c r="J45" s="121" t="e">
        <f t="shared" si="8"/>
        <v>#DIV/0!</v>
      </c>
      <c r="K45" s="106" t="e">
        <f t="shared" si="7"/>
        <v>#DIV/0!</v>
      </c>
    </row>
    <row r="46" spans="1:11" s="13" customFormat="1" ht="38.25">
      <c r="A46" s="134">
        <v>1200</v>
      </c>
      <c r="B46" s="126" t="s">
        <v>711</v>
      </c>
      <c r="C46" s="151">
        <v>7300</v>
      </c>
      <c r="D46" s="128">
        <f>SUM(D47,D49,D51,D53,D55,D62)</f>
        <v>420817.3</v>
      </c>
      <c r="E46" s="128">
        <f>SUM(E47,E49,E51,E53,E55,E62)</f>
        <v>420817.3</v>
      </c>
      <c r="F46" s="128">
        <f>SUM(F47,F49,F51,F53,F55,F62)</f>
        <v>0</v>
      </c>
      <c r="H46" s="104">
        <f>H55</f>
        <v>381649.1</v>
      </c>
      <c r="I46" s="104">
        <f t="shared" si="6"/>
        <v>39168.200000000012</v>
      </c>
      <c r="J46" s="121">
        <f t="shared" si="8"/>
        <v>110.26288284185657</v>
      </c>
      <c r="K46" s="106">
        <f t="shared" si="7"/>
        <v>10.262882841856566</v>
      </c>
    </row>
    <row r="47" spans="1:11" s="13" customFormat="1" ht="63.75" hidden="1">
      <c r="A47" s="134">
        <v>1210</v>
      </c>
      <c r="B47" s="126" t="s">
        <v>712</v>
      </c>
      <c r="C47" s="127">
        <v>7311</v>
      </c>
      <c r="D47" s="154">
        <f>SUM(D48)</f>
        <v>0</v>
      </c>
      <c r="E47" s="154">
        <f>SUM(E48)</f>
        <v>0</v>
      </c>
      <c r="F47" s="125" t="s">
        <v>10</v>
      </c>
      <c r="H47" s="104"/>
      <c r="I47" s="103">
        <f t="shared" si="6"/>
        <v>0</v>
      </c>
      <c r="J47" s="121" t="e">
        <f t="shared" si="8"/>
        <v>#DIV/0!</v>
      </c>
      <c r="K47" s="106" t="e">
        <f t="shared" si="7"/>
        <v>#DIV/0!</v>
      </c>
    </row>
    <row r="48" spans="1:11" ht="86.25" hidden="1" customHeight="1">
      <c r="A48" s="133">
        <v>1211</v>
      </c>
      <c r="B48" s="136" t="s">
        <v>578</v>
      </c>
      <c r="C48" s="155"/>
      <c r="D48" s="14">
        <f>SUM(E48:F48)</f>
        <v>0</v>
      </c>
      <c r="E48" s="14">
        <v>0</v>
      </c>
      <c r="F48" s="14" t="s">
        <v>10</v>
      </c>
      <c r="H48" s="103"/>
      <c r="I48" s="103">
        <f t="shared" si="6"/>
        <v>0</v>
      </c>
      <c r="J48" s="121" t="e">
        <f t="shared" si="8"/>
        <v>#DIV/0!</v>
      </c>
      <c r="K48" s="106" t="e">
        <f t="shared" si="7"/>
        <v>#DIV/0!</v>
      </c>
    </row>
    <row r="49" spans="1:11" s="13" customFormat="1" ht="38.25" hidden="1">
      <c r="A49" s="134">
        <v>1220</v>
      </c>
      <c r="B49" s="126" t="s">
        <v>31</v>
      </c>
      <c r="C49" s="156">
        <v>7312</v>
      </c>
      <c r="D49" s="154">
        <f>SUM(D50)</f>
        <v>0</v>
      </c>
      <c r="E49" s="125" t="s">
        <v>10</v>
      </c>
      <c r="F49" s="154">
        <f>SUM(F50)</f>
        <v>0</v>
      </c>
      <c r="H49" s="104"/>
      <c r="I49" s="103" t="e">
        <f t="shared" si="6"/>
        <v>#VALUE!</v>
      </c>
      <c r="J49" s="121" t="e">
        <f t="shared" si="8"/>
        <v>#VALUE!</v>
      </c>
      <c r="K49" s="106" t="e">
        <f t="shared" si="7"/>
        <v>#VALUE!</v>
      </c>
    </row>
    <row r="50" spans="1:11" ht="85.5" hidden="1" customHeight="1">
      <c r="A50" s="150">
        <v>1221</v>
      </c>
      <c r="B50" s="136" t="s">
        <v>101</v>
      </c>
      <c r="C50" s="155"/>
      <c r="D50" s="14">
        <f>SUM(E50:F50)</f>
        <v>0</v>
      </c>
      <c r="E50" s="14" t="s">
        <v>10</v>
      </c>
      <c r="F50" s="14"/>
      <c r="H50" s="103"/>
      <c r="I50" s="103" t="e">
        <f t="shared" si="6"/>
        <v>#VALUE!</v>
      </c>
      <c r="J50" s="121" t="e">
        <f t="shared" si="8"/>
        <v>#VALUE!</v>
      </c>
      <c r="K50" s="106" t="e">
        <f t="shared" si="7"/>
        <v>#VALUE!</v>
      </c>
    </row>
    <row r="51" spans="1:11" s="13" customFormat="1" ht="45.75" hidden="1" customHeight="1">
      <c r="A51" s="134">
        <v>1230</v>
      </c>
      <c r="B51" s="126" t="s">
        <v>32</v>
      </c>
      <c r="C51" s="156">
        <v>7321</v>
      </c>
      <c r="D51" s="154">
        <f>SUM(D52)</f>
        <v>0</v>
      </c>
      <c r="E51" s="154">
        <f>SUM(E52)</f>
        <v>0</v>
      </c>
      <c r="F51" s="125" t="s">
        <v>10</v>
      </c>
      <c r="H51" s="104"/>
      <c r="I51" s="103">
        <f t="shared" si="6"/>
        <v>0</v>
      </c>
      <c r="J51" s="121" t="e">
        <f t="shared" si="8"/>
        <v>#DIV/0!</v>
      </c>
      <c r="K51" s="106" t="e">
        <f t="shared" si="7"/>
        <v>#DIV/0!</v>
      </c>
    </row>
    <row r="52" spans="1:11" ht="76.5" hidden="1">
      <c r="A52" s="133">
        <v>1231</v>
      </c>
      <c r="B52" s="131" t="s">
        <v>33</v>
      </c>
      <c r="C52" s="155"/>
      <c r="D52" s="14">
        <f>SUM(E52:F52)</f>
        <v>0</v>
      </c>
      <c r="E52" s="14">
        <v>0</v>
      </c>
      <c r="F52" s="14" t="s">
        <v>10</v>
      </c>
      <c r="H52" s="103"/>
      <c r="I52" s="103">
        <f t="shared" si="6"/>
        <v>0</v>
      </c>
      <c r="J52" s="121" t="e">
        <f t="shared" si="8"/>
        <v>#DIV/0!</v>
      </c>
      <c r="K52" s="106" t="e">
        <f t="shared" si="7"/>
        <v>#DIV/0!</v>
      </c>
    </row>
    <row r="53" spans="1:11" s="13" customFormat="1" ht="38.25" hidden="1">
      <c r="A53" s="157">
        <v>1240</v>
      </c>
      <c r="B53" s="16" t="s">
        <v>34</v>
      </c>
      <c r="C53" s="158">
        <v>7322</v>
      </c>
      <c r="D53" s="154">
        <f>SUM(D54)</f>
        <v>0</v>
      </c>
      <c r="E53" s="154" t="s">
        <v>10</v>
      </c>
      <c r="F53" s="154">
        <f>SUM(F54)</f>
        <v>0</v>
      </c>
      <c r="H53" s="104"/>
      <c r="I53" s="103" t="e">
        <f t="shared" si="6"/>
        <v>#VALUE!</v>
      </c>
      <c r="J53" s="121" t="e">
        <f t="shared" si="8"/>
        <v>#VALUE!</v>
      </c>
      <c r="K53" s="106" t="e">
        <f t="shared" si="7"/>
        <v>#VALUE!</v>
      </c>
    </row>
    <row r="54" spans="1:11" ht="76.5" hidden="1">
      <c r="A54" s="133">
        <v>1241</v>
      </c>
      <c r="B54" s="131" t="s">
        <v>35</v>
      </c>
      <c r="C54" s="155"/>
      <c r="D54" s="14">
        <f>SUM(E54:F54)</f>
        <v>0</v>
      </c>
      <c r="E54" s="14" t="s">
        <v>10</v>
      </c>
      <c r="F54" s="14">
        <v>0</v>
      </c>
      <c r="H54" s="103"/>
      <c r="I54" s="103" t="e">
        <f t="shared" si="6"/>
        <v>#VALUE!</v>
      </c>
      <c r="J54" s="121" t="e">
        <f t="shared" si="8"/>
        <v>#VALUE!</v>
      </c>
      <c r="K54" s="106" t="e">
        <f t="shared" si="7"/>
        <v>#VALUE!</v>
      </c>
    </row>
    <row r="55" spans="1:11" s="13" customFormat="1" ht="51" customHeight="1">
      <c r="A55" s="157">
        <v>1250</v>
      </c>
      <c r="B55" s="16" t="s">
        <v>713</v>
      </c>
      <c r="C55" s="124">
        <v>7331</v>
      </c>
      <c r="D55" s="120">
        <f>SUM(D56,D57,D60,D61)</f>
        <v>420817.3</v>
      </c>
      <c r="E55" s="120">
        <f>SUM(E56,E57,E60,E61)</f>
        <v>420817.3</v>
      </c>
      <c r="F55" s="154" t="s">
        <v>10</v>
      </c>
      <c r="H55" s="104">
        <f>H56</f>
        <v>381649.1</v>
      </c>
      <c r="I55" s="103">
        <f t="shared" si="6"/>
        <v>39168.200000000012</v>
      </c>
      <c r="J55" s="121">
        <f t="shared" si="8"/>
        <v>110.26288284185657</v>
      </c>
      <c r="K55" s="106">
        <f t="shared" si="7"/>
        <v>10.262882841856566</v>
      </c>
    </row>
    <row r="56" spans="1:11" ht="51">
      <c r="A56" s="133">
        <v>1251</v>
      </c>
      <c r="B56" s="131" t="s">
        <v>36</v>
      </c>
      <c r="C56" s="110"/>
      <c r="D56" s="14">
        <f>SUM(E56:F56)</f>
        <v>420817.3</v>
      </c>
      <c r="E56" s="14">
        <v>420817.3</v>
      </c>
      <c r="F56" s="14" t="s">
        <v>10</v>
      </c>
      <c r="H56" s="103">
        <v>381649.1</v>
      </c>
      <c r="I56" s="103">
        <f t="shared" si="6"/>
        <v>39168.200000000012</v>
      </c>
      <c r="J56" s="121">
        <f t="shared" si="8"/>
        <v>110.26288284185657</v>
      </c>
      <c r="K56" s="106">
        <f t="shared" si="7"/>
        <v>10.262882841856566</v>
      </c>
    </row>
    <row r="57" spans="1:11" ht="25.5" hidden="1">
      <c r="A57" s="133">
        <v>1254</v>
      </c>
      <c r="B57" s="131" t="s">
        <v>37</v>
      </c>
      <c r="C57" s="155"/>
      <c r="D57" s="14">
        <f>SUM(D58:D59)</f>
        <v>0</v>
      </c>
      <c r="E57" s="14">
        <f>SUM(E58:E59)</f>
        <v>0</v>
      </c>
      <c r="F57" s="14" t="s">
        <v>10</v>
      </c>
      <c r="H57" s="103"/>
      <c r="I57" s="103">
        <f t="shared" si="6"/>
        <v>0</v>
      </c>
      <c r="J57" s="121" t="e">
        <f t="shared" si="8"/>
        <v>#DIV/0!</v>
      </c>
      <c r="K57" s="106" t="e">
        <f t="shared" si="7"/>
        <v>#DIV/0!</v>
      </c>
    </row>
    <row r="58" spans="1:11" ht="63.75" hidden="1">
      <c r="A58" s="133">
        <v>1255</v>
      </c>
      <c r="B58" s="141" t="s">
        <v>38</v>
      </c>
      <c r="C58" s="110"/>
      <c r="D58" s="14">
        <f>SUM(E58:F58)</f>
        <v>0</v>
      </c>
      <c r="E58" s="14">
        <v>0</v>
      </c>
      <c r="F58" s="14" t="s">
        <v>10</v>
      </c>
      <c r="H58" s="103"/>
      <c r="I58" s="103">
        <f t="shared" si="6"/>
        <v>0</v>
      </c>
      <c r="J58" s="121" t="e">
        <f t="shared" si="8"/>
        <v>#DIV/0!</v>
      </c>
      <c r="K58" s="106" t="e">
        <f t="shared" si="7"/>
        <v>#DIV/0!</v>
      </c>
    </row>
    <row r="59" spans="1:11" hidden="1">
      <c r="A59" s="133">
        <v>1256</v>
      </c>
      <c r="B59" s="142" t="s">
        <v>39</v>
      </c>
      <c r="C59" s="110"/>
      <c r="D59" s="14">
        <f>SUM(E59:F59)</f>
        <v>0</v>
      </c>
      <c r="E59" s="14">
        <v>0</v>
      </c>
      <c r="F59" s="14" t="s">
        <v>10</v>
      </c>
      <c r="H59" s="103"/>
      <c r="I59" s="103">
        <f t="shared" si="6"/>
        <v>0</v>
      </c>
      <c r="J59" s="121" t="e">
        <f t="shared" si="8"/>
        <v>#DIV/0!</v>
      </c>
      <c r="K59" s="106" t="e">
        <f t="shared" si="7"/>
        <v>#DIV/0!</v>
      </c>
    </row>
    <row r="60" spans="1:11" ht="25.5" hidden="1">
      <c r="A60" s="133">
        <v>1257</v>
      </c>
      <c r="B60" s="131" t="s">
        <v>40</v>
      </c>
      <c r="C60" s="155"/>
      <c r="D60" s="14">
        <f>SUM(E60:F60)</f>
        <v>0</v>
      </c>
      <c r="E60" s="14">
        <v>0</v>
      </c>
      <c r="F60" s="14" t="s">
        <v>10</v>
      </c>
      <c r="H60" s="103"/>
      <c r="I60" s="103">
        <f t="shared" si="6"/>
        <v>0</v>
      </c>
      <c r="J60" s="121" t="e">
        <f t="shared" si="8"/>
        <v>#DIV/0!</v>
      </c>
      <c r="K60" s="106" t="e">
        <f t="shared" si="7"/>
        <v>#DIV/0!</v>
      </c>
    </row>
    <row r="61" spans="1:11" ht="38.25" hidden="1">
      <c r="A61" s="133">
        <v>1258</v>
      </c>
      <c r="B61" s="131" t="s">
        <v>41</v>
      </c>
      <c r="C61" s="155"/>
      <c r="D61" s="14">
        <f>SUM(E61:F61)</f>
        <v>0</v>
      </c>
      <c r="E61" s="14">
        <v>0</v>
      </c>
      <c r="F61" s="14" t="s">
        <v>10</v>
      </c>
      <c r="H61" s="103"/>
      <c r="I61" s="103">
        <f t="shared" si="6"/>
        <v>0</v>
      </c>
      <c r="J61" s="121" t="e">
        <f t="shared" si="8"/>
        <v>#DIV/0!</v>
      </c>
      <c r="K61" s="106" t="e">
        <f t="shared" si="7"/>
        <v>#DIV/0!</v>
      </c>
    </row>
    <row r="62" spans="1:11" s="13" customFormat="1" ht="38.25" hidden="1">
      <c r="A62" s="157">
        <v>1260</v>
      </c>
      <c r="B62" s="16" t="s">
        <v>42</v>
      </c>
      <c r="C62" s="124">
        <v>7332</v>
      </c>
      <c r="D62" s="128">
        <f>SUM(D63:D64)</f>
        <v>0</v>
      </c>
      <c r="E62" s="154" t="s">
        <v>10</v>
      </c>
      <c r="F62" s="128">
        <f>SUM(F63:F64)</f>
        <v>0</v>
      </c>
      <c r="H62" s="104"/>
      <c r="I62" s="103" t="e">
        <f t="shared" si="6"/>
        <v>#VALUE!</v>
      </c>
      <c r="J62" s="121" t="e">
        <f t="shared" si="8"/>
        <v>#VALUE!</v>
      </c>
      <c r="K62" s="106" t="e">
        <f t="shared" si="7"/>
        <v>#VALUE!</v>
      </c>
    </row>
    <row r="63" spans="1:11" ht="63.75" hidden="1">
      <c r="A63" s="133">
        <v>1261</v>
      </c>
      <c r="B63" s="131" t="s">
        <v>43</v>
      </c>
      <c r="C63" s="155"/>
      <c r="D63" s="14">
        <f>SUM(E63:F63)</f>
        <v>0</v>
      </c>
      <c r="E63" s="14" t="s">
        <v>10</v>
      </c>
      <c r="F63" s="14">
        <v>0</v>
      </c>
      <c r="H63" s="103"/>
      <c r="I63" s="103" t="e">
        <f t="shared" si="6"/>
        <v>#VALUE!</v>
      </c>
      <c r="J63" s="121" t="e">
        <f t="shared" si="8"/>
        <v>#VALUE!</v>
      </c>
      <c r="K63" s="106" t="e">
        <f t="shared" si="7"/>
        <v>#VALUE!</v>
      </c>
    </row>
    <row r="64" spans="1:11" ht="38.25" hidden="1">
      <c r="A64" s="133">
        <v>1262</v>
      </c>
      <c r="B64" s="131" t="s">
        <v>44</v>
      </c>
      <c r="C64" s="155"/>
      <c r="D64" s="14">
        <f>SUM(E64:F64)</f>
        <v>0</v>
      </c>
      <c r="E64" s="14" t="s">
        <v>10</v>
      </c>
      <c r="F64" s="14">
        <v>0</v>
      </c>
      <c r="H64" s="103"/>
      <c r="I64" s="103" t="e">
        <f t="shared" si="6"/>
        <v>#VALUE!</v>
      </c>
      <c r="J64" s="121" t="e">
        <f t="shared" si="8"/>
        <v>#VALUE!</v>
      </c>
      <c r="K64" s="106" t="e">
        <f t="shared" si="7"/>
        <v>#VALUE!</v>
      </c>
    </row>
    <row r="65" spans="1:11" s="13" customFormat="1" ht="51">
      <c r="A65" s="159" t="s">
        <v>45</v>
      </c>
      <c r="B65" s="16" t="s">
        <v>714</v>
      </c>
      <c r="C65" s="124">
        <v>7400</v>
      </c>
      <c r="D65" s="128">
        <f>SUM(D66,D68,D70,D75,D79,D105,D108,D111,D114)</f>
        <v>75885.2</v>
      </c>
      <c r="E65" s="128">
        <f>SUM(E66,E68,E70,E75,E79,E105,E108,E111,E114)</f>
        <v>75885.2</v>
      </c>
      <c r="F65" s="128">
        <f>SUM(F66,F68,F70,F75,F79,F105,F108,F111,F114)</f>
        <v>0</v>
      </c>
      <c r="H65" s="120">
        <f>SUM(H66,H68,H70,H75,H79,H105,H108,H111,H114)</f>
        <v>74014</v>
      </c>
      <c r="I65" s="104">
        <f t="shared" si="6"/>
        <v>1871.1999999999971</v>
      </c>
      <c r="J65" s="121">
        <f t="shared" si="8"/>
        <v>102.52817034615072</v>
      </c>
      <c r="K65" s="106">
        <f t="shared" si="7"/>
        <v>2.5281703461507163</v>
      </c>
    </row>
    <row r="66" spans="1:11" s="13" customFormat="1" ht="38.25" hidden="1">
      <c r="A66" s="159" t="s">
        <v>46</v>
      </c>
      <c r="B66" s="16" t="s">
        <v>715</v>
      </c>
      <c r="C66" s="124">
        <v>7411</v>
      </c>
      <c r="D66" s="128">
        <f>SUM(D67)</f>
        <v>0</v>
      </c>
      <c r="E66" s="154" t="s">
        <v>10</v>
      </c>
      <c r="F66" s="128">
        <f>SUM(F67)</f>
        <v>0</v>
      </c>
      <c r="H66" s="104"/>
      <c r="I66" s="104" t="e">
        <f t="shared" si="6"/>
        <v>#VALUE!</v>
      </c>
      <c r="J66" s="121" t="e">
        <f t="shared" si="8"/>
        <v>#VALUE!</v>
      </c>
      <c r="K66" s="106" t="e">
        <f t="shared" si="7"/>
        <v>#VALUE!</v>
      </c>
    </row>
    <row r="67" spans="1:11" ht="76.5" hidden="1">
      <c r="A67" s="130" t="s">
        <v>47</v>
      </c>
      <c r="B67" s="131" t="s">
        <v>48</v>
      </c>
      <c r="C67" s="155"/>
      <c r="D67" s="14">
        <f t="shared" ref="D67:D74" si="10">SUM(E67:F67)</f>
        <v>0</v>
      </c>
      <c r="E67" s="14" t="s">
        <v>10</v>
      </c>
      <c r="F67" s="14">
        <v>0</v>
      </c>
      <c r="H67" s="104"/>
      <c r="I67" s="104" t="e">
        <f t="shared" si="6"/>
        <v>#VALUE!</v>
      </c>
      <c r="J67" s="121" t="e">
        <f t="shared" si="8"/>
        <v>#VALUE!</v>
      </c>
      <c r="K67" s="106" t="e">
        <f t="shared" si="7"/>
        <v>#VALUE!</v>
      </c>
    </row>
    <row r="68" spans="1:11" s="13" customFormat="1" hidden="1">
      <c r="A68" s="159" t="s">
        <v>49</v>
      </c>
      <c r="B68" s="16" t="s">
        <v>50</v>
      </c>
      <c r="C68" s="124">
        <v>7412</v>
      </c>
      <c r="D68" s="128">
        <f>SUM(D69)</f>
        <v>0</v>
      </c>
      <c r="E68" s="128">
        <f>SUM(E69)</f>
        <v>0</v>
      </c>
      <c r="F68" s="154" t="s">
        <v>10</v>
      </c>
      <c r="H68" s="104"/>
      <c r="I68" s="104">
        <f t="shared" si="6"/>
        <v>0</v>
      </c>
      <c r="J68" s="121" t="e">
        <f t="shared" si="8"/>
        <v>#DIV/0!</v>
      </c>
      <c r="K68" s="106" t="e">
        <f t="shared" si="7"/>
        <v>#DIV/0!</v>
      </c>
    </row>
    <row r="69" spans="1:11" ht="63.75" hidden="1">
      <c r="A69" s="130" t="s">
        <v>51</v>
      </c>
      <c r="B69" s="131" t="s">
        <v>52</v>
      </c>
      <c r="C69" s="155"/>
      <c r="D69" s="14">
        <f t="shared" si="10"/>
        <v>0</v>
      </c>
      <c r="E69" s="14">
        <v>0</v>
      </c>
      <c r="F69" s="14" t="s">
        <v>10</v>
      </c>
      <c r="H69" s="104"/>
      <c r="I69" s="104">
        <f t="shared" si="6"/>
        <v>0</v>
      </c>
      <c r="J69" s="121" t="e">
        <f t="shared" si="8"/>
        <v>#DIV/0!</v>
      </c>
      <c r="K69" s="106" t="e">
        <f t="shared" si="7"/>
        <v>#DIV/0!</v>
      </c>
    </row>
    <row r="70" spans="1:11" s="13" customFormat="1" ht="25.5">
      <c r="A70" s="159" t="s">
        <v>53</v>
      </c>
      <c r="B70" s="16" t="s">
        <v>716</v>
      </c>
      <c r="C70" s="124">
        <v>7415</v>
      </c>
      <c r="D70" s="128">
        <f>SUM(D71:D74)</f>
        <v>7155.5</v>
      </c>
      <c r="E70" s="128">
        <f>SUM(E71:E74)</f>
        <v>7155.5</v>
      </c>
      <c r="F70" s="154" t="s">
        <v>10</v>
      </c>
      <c r="H70" s="120">
        <f>SUM(H71:H74)</f>
        <v>5668.2999999999993</v>
      </c>
      <c r="I70" s="104">
        <f t="shared" si="6"/>
        <v>1487.2000000000007</v>
      </c>
      <c r="J70" s="121">
        <f t="shared" si="8"/>
        <v>126.2371434116049</v>
      </c>
      <c r="K70" s="106">
        <f t="shared" si="7"/>
        <v>26.237143411604904</v>
      </c>
    </row>
    <row r="71" spans="1:11" ht="44.25" customHeight="1">
      <c r="A71" s="130" t="s">
        <v>54</v>
      </c>
      <c r="B71" s="131" t="s">
        <v>577</v>
      </c>
      <c r="C71" s="155"/>
      <c r="D71" s="14">
        <f t="shared" si="10"/>
        <v>2955.5</v>
      </c>
      <c r="E71" s="14">
        <v>2955.5</v>
      </c>
      <c r="F71" s="14" t="s">
        <v>10</v>
      </c>
      <c r="H71" s="103">
        <v>2994.1</v>
      </c>
      <c r="I71" s="103">
        <f t="shared" si="6"/>
        <v>-38.599999999999909</v>
      </c>
      <c r="J71" s="121">
        <f t="shared" si="8"/>
        <v>98.710797902541671</v>
      </c>
      <c r="K71" s="106">
        <f t="shared" si="7"/>
        <v>-1.2892020974583289</v>
      </c>
    </row>
    <row r="72" spans="1:11" ht="38.25" hidden="1">
      <c r="A72" s="130" t="s">
        <v>55</v>
      </c>
      <c r="B72" s="131" t="s">
        <v>56</v>
      </c>
      <c r="C72" s="155"/>
      <c r="D72" s="14">
        <f t="shared" si="10"/>
        <v>0</v>
      </c>
      <c r="E72" s="14">
        <v>0</v>
      </c>
      <c r="F72" s="14" t="s">
        <v>10</v>
      </c>
      <c r="H72" s="103"/>
      <c r="I72" s="103">
        <f t="shared" si="6"/>
        <v>0</v>
      </c>
      <c r="J72" s="121" t="e">
        <f t="shared" si="8"/>
        <v>#DIV/0!</v>
      </c>
      <c r="K72" s="106" t="e">
        <f t="shared" si="7"/>
        <v>#DIV/0!</v>
      </c>
    </row>
    <row r="73" spans="1:11" ht="51" hidden="1">
      <c r="A73" s="130" t="s">
        <v>57</v>
      </c>
      <c r="B73" s="131" t="s">
        <v>58</v>
      </c>
      <c r="C73" s="155"/>
      <c r="D73" s="14">
        <f t="shared" si="10"/>
        <v>0</v>
      </c>
      <c r="E73" s="14">
        <v>0</v>
      </c>
      <c r="F73" s="14" t="s">
        <v>10</v>
      </c>
      <c r="H73" s="103"/>
      <c r="I73" s="103">
        <f t="shared" si="6"/>
        <v>0</v>
      </c>
      <c r="J73" s="121" t="e">
        <f t="shared" si="8"/>
        <v>#DIV/0!</v>
      </c>
      <c r="K73" s="106" t="e">
        <f t="shared" si="7"/>
        <v>#DIV/0!</v>
      </c>
    </row>
    <row r="74" spans="1:11" ht="22.5" customHeight="1">
      <c r="A74" s="15" t="s">
        <v>59</v>
      </c>
      <c r="B74" s="131" t="s">
        <v>60</v>
      </c>
      <c r="C74" s="155"/>
      <c r="D74" s="14">
        <f t="shared" si="10"/>
        <v>4200</v>
      </c>
      <c r="E74" s="14">
        <v>4200</v>
      </c>
      <c r="F74" s="14" t="s">
        <v>10</v>
      </c>
      <c r="H74" s="103">
        <v>2674.2</v>
      </c>
      <c r="I74" s="103">
        <f t="shared" si="6"/>
        <v>1525.8000000000002</v>
      </c>
      <c r="J74" s="121">
        <f t="shared" si="8"/>
        <v>157.05631590756116</v>
      </c>
      <c r="K74" s="106">
        <f t="shared" si="7"/>
        <v>57.056315907561157</v>
      </c>
    </row>
    <row r="75" spans="1:11" s="13" customFormat="1" ht="51">
      <c r="A75" s="159" t="s">
        <v>61</v>
      </c>
      <c r="B75" s="16" t="s">
        <v>717</v>
      </c>
      <c r="C75" s="124">
        <v>7421</v>
      </c>
      <c r="D75" s="128">
        <f>SUM(D76:D78)</f>
        <v>5445.6</v>
      </c>
      <c r="E75" s="128">
        <f>SUM(E76:E78)</f>
        <v>5445.6</v>
      </c>
      <c r="F75" s="154" t="s">
        <v>10</v>
      </c>
      <c r="H75" s="120">
        <f>SUM(H76:H78)</f>
        <v>5354.1</v>
      </c>
      <c r="I75" s="104">
        <f t="shared" ref="I75:I106" si="11">E75-H75</f>
        <v>91.5</v>
      </c>
      <c r="J75" s="121">
        <f t="shared" si="8"/>
        <v>101.70897069535496</v>
      </c>
      <c r="K75" s="106">
        <f t="shared" ref="K75:K106" si="12">J75-100</f>
        <v>1.7089706953549637</v>
      </c>
    </row>
    <row r="76" spans="1:11" ht="127.5" hidden="1">
      <c r="A76" s="130" t="s">
        <v>62</v>
      </c>
      <c r="B76" s="131" t="s">
        <v>63</v>
      </c>
      <c r="C76" s="155"/>
      <c r="D76" s="14">
        <f>SUM(E76:F76)</f>
        <v>0</v>
      </c>
      <c r="E76" s="14">
        <v>0</v>
      </c>
      <c r="F76" s="14" t="s">
        <v>10</v>
      </c>
      <c r="H76" s="103"/>
      <c r="I76" s="103">
        <f t="shared" si="11"/>
        <v>0</v>
      </c>
      <c r="J76" s="121" t="e">
        <f t="shared" si="8"/>
        <v>#DIV/0!</v>
      </c>
      <c r="K76" s="106" t="e">
        <f t="shared" si="12"/>
        <v>#DIV/0!</v>
      </c>
    </row>
    <row r="77" spans="1:11" s="13" customFormat="1" ht="51">
      <c r="A77" s="130" t="s">
        <v>64</v>
      </c>
      <c r="B77" s="131" t="s">
        <v>65</v>
      </c>
      <c r="C77" s="110"/>
      <c r="D77" s="14">
        <f>SUM(E77:F77)</f>
        <v>5445.6</v>
      </c>
      <c r="E77" s="14">
        <v>5445.6</v>
      </c>
      <c r="F77" s="14" t="s">
        <v>10</v>
      </c>
      <c r="H77" s="103">
        <v>5354.1</v>
      </c>
      <c r="I77" s="103">
        <f t="shared" si="11"/>
        <v>91.5</v>
      </c>
      <c r="J77" s="121">
        <f t="shared" si="8"/>
        <v>101.70897069535496</v>
      </c>
      <c r="K77" s="106">
        <f t="shared" si="12"/>
        <v>1.7089706953549637</v>
      </c>
    </row>
    <row r="78" spans="1:11" s="13" customFormat="1" ht="63.75" hidden="1">
      <c r="A78" s="15" t="s">
        <v>66</v>
      </c>
      <c r="B78" s="160" t="s">
        <v>67</v>
      </c>
      <c r="C78" s="110"/>
      <c r="D78" s="14">
        <f>SUM(E78:F78)</f>
        <v>0</v>
      </c>
      <c r="E78" s="14">
        <v>0</v>
      </c>
      <c r="F78" s="14" t="s">
        <v>10</v>
      </c>
      <c r="H78" s="104"/>
      <c r="I78" s="103">
        <f t="shared" si="11"/>
        <v>0</v>
      </c>
      <c r="J78" s="121" t="e">
        <f t="shared" si="8"/>
        <v>#DIV/0!</v>
      </c>
      <c r="K78" s="106" t="e">
        <f t="shared" si="12"/>
        <v>#DIV/0!</v>
      </c>
    </row>
    <row r="79" spans="1:11" s="13" customFormat="1" ht="26.25" customHeight="1">
      <c r="A79" s="159" t="s">
        <v>68</v>
      </c>
      <c r="B79" s="16" t="s">
        <v>718</v>
      </c>
      <c r="C79" s="124">
        <v>7422</v>
      </c>
      <c r="D79" s="128">
        <f>D80+D103+D104</f>
        <v>62984.1</v>
      </c>
      <c r="E79" s="128">
        <f>E80+E103+E104</f>
        <v>62984.1</v>
      </c>
      <c r="F79" s="154" t="s">
        <v>10</v>
      </c>
      <c r="H79" s="120">
        <f>H80+H103+H104</f>
        <v>62791.6</v>
      </c>
      <c r="I79" s="103">
        <f t="shared" si="11"/>
        <v>192.5</v>
      </c>
      <c r="J79" s="121">
        <f t="shared" ref="J79:J106" si="13">E79/H79*100</f>
        <v>100.3065696685544</v>
      </c>
      <c r="K79" s="106">
        <f t="shared" si="12"/>
        <v>0.3065696685544026</v>
      </c>
    </row>
    <row r="80" spans="1:11" s="13" customFormat="1" ht="29.25" customHeight="1">
      <c r="A80" s="130" t="s">
        <v>69</v>
      </c>
      <c r="B80" s="131" t="s">
        <v>579</v>
      </c>
      <c r="C80" s="16"/>
      <c r="D80" s="14">
        <f>SUM(D82,D83,D84,D85,D86,D87,D88,D92,D93,D94,D95,D96,D97,D98,D99,D100,D101,D102)</f>
        <v>62584.1</v>
      </c>
      <c r="E80" s="14">
        <f>SUM(E82,E83,E84,E85,E86,E87,E88,E92,E93,E94,E95,E96,E97,E98,E99,E100,E101,E102)</f>
        <v>62584.1</v>
      </c>
      <c r="F80" s="14" t="s">
        <v>10</v>
      </c>
      <c r="H80" s="14">
        <f>SUM(H82,H83,H84,H85,H86,H87,H88,H92,H93,H94,H95,H96,H97,H98,H99,H100,H101,H102)</f>
        <v>62391.6</v>
      </c>
      <c r="I80" s="103">
        <f t="shared" si="11"/>
        <v>192.5</v>
      </c>
      <c r="J80" s="121">
        <f t="shared" si="13"/>
        <v>100.30853512331788</v>
      </c>
      <c r="K80" s="106">
        <f t="shared" si="12"/>
        <v>0.30853512331788124</v>
      </c>
    </row>
    <row r="81" spans="1:11" s="13" customFormat="1" ht="19.5" customHeight="1">
      <c r="A81" s="130"/>
      <c r="B81" s="131" t="s">
        <v>282</v>
      </c>
      <c r="C81" s="16"/>
      <c r="D81" s="14"/>
      <c r="E81" s="14"/>
      <c r="F81" s="14"/>
      <c r="H81" s="104"/>
      <c r="I81" s="103"/>
      <c r="J81" s="121"/>
      <c r="K81" s="106"/>
    </row>
    <row r="82" spans="1:11" ht="64.5" customHeight="1">
      <c r="A82" s="130" t="s">
        <v>602</v>
      </c>
      <c r="B82" s="131" t="s">
        <v>592</v>
      </c>
      <c r="C82" s="110"/>
      <c r="D82" s="14">
        <f t="shared" ref="D82:D87" si="14">E82</f>
        <v>60</v>
      </c>
      <c r="E82" s="14">
        <v>60</v>
      </c>
      <c r="F82" s="14" t="s">
        <v>10</v>
      </c>
      <c r="H82" s="103">
        <v>50</v>
      </c>
      <c r="I82" s="103">
        <f t="shared" si="11"/>
        <v>10</v>
      </c>
      <c r="J82" s="121">
        <f t="shared" si="13"/>
        <v>120</v>
      </c>
      <c r="K82" s="106">
        <f t="shared" si="12"/>
        <v>20</v>
      </c>
    </row>
    <row r="83" spans="1:11" ht="146.25" customHeight="1">
      <c r="A83" s="130" t="s">
        <v>603</v>
      </c>
      <c r="B83" s="131" t="s">
        <v>590</v>
      </c>
      <c r="C83" s="110"/>
      <c r="D83" s="14">
        <f t="shared" si="14"/>
        <v>120</v>
      </c>
      <c r="E83" s="14">
        <v>120</v>
      </c>
      <c r="F83" s="14" t="s">
        <v>10</v>
      </c>
      <c r="H83" s="103">
        <v>92</v>
      </c>
      <c r="I83" s="103">
        <f t="shared" si="11"/>
        <v>28</v>
      </c>
      <c r="J83" s="121">
        <f t="shared" si="13"/>
        <v>130.43478260869566</v>
      </c>
      <c r="K83" s="106">
        <f t="shared" si="12"/>
        <v>30.434782608695656</v>
      </c>
    </row>
    <row r="84" spans="1:11" ht="64.5" customHeight="1">
      <c r="A84" s="130" t="s">
        <v>604</v>
      </c>
      <c r="B84" s="131" t="s">
        <v>589</v>
      </c>
      <c r="C84" s="110"/>
      <c r="D84" s="14">
        <f t="shared" si="14"/>
        <v>40</v>
      </c>
      <c r="E84" s="14">
        <v>40</v>
      </c>
      <c r="F84" s="14" t="s">
        <v>10</v>
      </c>
      <c r="H84" s="103">
        <v>0</v>
      </c>
      <c r="I84" s="103">
        <f t="shared" si="11"/>
        <v>40</v>
      </c>
      <c r="J84" s="121">
        <v>0</v>
      </c>
      <c r="K84" s="106">
        <v>0</v>
      </c>
    </row>
    <row r="85" spans="1:11" ht="69" customHeight="1">
      <c r="A85" s="130" t="s">
        <v>606</v>
      </c>
      <c r="B85" s="131" t="s">
        <v>588</v>
      </c>
      <c r="C85" s="110"/>
      <c r="D85" s="14">
        <f t="shared" si="14"/>
        <v>20</v>
      </c>
      <c r="E85" s="14">
        <v>20</v>
      </c>
      <c r="F85" s="14" t="s">
        <v>10</v>
      </c>
      <c r="H85" s="103">
        <v>0</v>
      </c>
      <c r="I85" s="103">
        <f t="shared" si="11"/>
        <v>20</v>
      </c>
      <c r="J85" s="121">
        <v>0</v>
      </c>
      <c r="K85" s="106">
        <v>0</v>
      </c>
    </row>
    <row r="86" spans="1:11" ht="38.25" customHeight="1">
      <c r="A86" s="130" t="s">
        <v>607</v>
      </c>
      <c r="B86" s="131" t="s">
        <v>587</v>
      </c>
      <c r="C86" s="110"/>
      <c r="D86" s="14">
        <f t="shared" si="14"/>
        <v>40</v>
      </c>
      <c r="E86" s="14">
        <v>40</v>
      </c>
      <c r="F86" s="14" t="s">
        <v>10</v>
      </c>
      <c r="H86" s="103">
        <v>50</v>
      </c>
      <c r="I86" s="103">
        <f t="shared" si="11"/>
        <v>-10</v>
      </c>
      <c r="J86" s="121">
        <f t="shared" si="13"/>
        <v>80</v>
      </c>
      <c r="K86" s="106">
        <f t="shared" si="12"/>
        <v>-20</v>
      </c>
    </row>
    <row r="87" spans="1:11" ht="38.25" customHeight="1">
      <c r="A87" s="130" t="s">
        <v>608</v>
      </c>
      <c r="B87" s="131" t="s">
        <v>591</v>
      </c>
      <c r="C87" s="110"/>
      <c r="D87" s="14">
        <f t="shared" si="14"/>
        <v>0</v>
      </c>
      <c r="E87" s="14">
        <v>0</v>
      </c>
      <c r="F87" s="14" t="s">
        <v>10</v>
      </c>
      <c r="H87" s="103">
        <v>0</v>
      </c>
      <c r="I87" s="103">
        <f t="shared" si="11"/>
        <v>0</v>
      </c>
      <c r="J87" s="121">
        <v>0</v>
      </c>
      <c r="K87" s="106">
        <v>0</v>
      </c>
    </row>
    <row r="88" spans="1:11" ht="27.75" customHeight="1">
      <c r="A88" s="130" t="s">
        <v>609</v>
      </c>
      <c r="B88" s="161" t="s">
        <v>586</v>
      </c>
      <c r="C88" s="110"/>
      <c r="D88" s="154">
        <f>SUM(D89:D91)</f>
        <v>24100</v>
      </c>
      <c r="E88" s="154">
        <f>SUM(E89:E91)</f>
        <v>24100</v>
      </c>
      <c r="F88" s="154" t="s">
        <v>10</v>
      </c>
      <c r="H88" s="154">
        <f>SUM(H89:H91)</f>
        <v>23152</v>
      </c>
      <c r="I88" s="104">
        <f t="shared" si="11"/>
        <v>948</v>
      </c>
      <c r="J88" s="121">
        <f t="shared" si="13"/>
        <v>104.09467864547339</v>
      </c>
      <c r="K88" s="107">
        <f t="shared" si="12"/>
        <v>4.0946786454733939</v>
      </c>
    </row>
    <row r="89" spans="1:11" ht="46.5" customHeight="1">
      <c r="A89" s="130"/>
      <c r="B89" s="131" t="s">
        <v>646</v>
      </c>
      <c r="C89" s="110"/>
      <c r="D89" s="14">
        <f t="shared" ref="D89:D103" si="15">E89</f>
        <v>13100</v>
      </c>
      <c r="E89" s="14">
        <v>13100</v>
      </c>
      <c r="F89" s="14" t="s">
        <v>10</v>
      </c>
      <c r="H89" s="103">
        <v>12672</v>
      </c>
      <c r="I89" s="103">
        <f t="shared" si="11"/>
        <v>428</v>
      </c>
      <c r="J89" s="121">
        <f t="shared" si="13"/>
        <v>103.37752525252526</v>
      </c>
      <c r="K89" s="106">
        <f t="shared" si="12"/>
        <v>3.3775252525252597</v>
      </c>
    </row>
    <row r="90" spans="1:11" ht="70.5" customHeight="1">
      <c r="A90" s="130"/>
      <c r="B90" s="131" t="s">
        <v>647</v>
      </c>
      <c r="C90" s="110"/>
      <c r="D90" s="14">
        <f t="shared" si="15"/>
        <v>11000</v>
      </c>
      <c r="E90" s="14">
        <v>11000</v>
      </c>
      <c r="F90" s="14"/>
      <c r="H90" s="103">
        <v>10480</v>
      </c>
      <c r="I90" s="103">
        <f t="shared" si="11"/>
        <v>520</v>
      </c>
      <c r="J90" s="121">
        <f t="shared" si="13"/>
        <v>104.96183206106871</v>
      </c>
      <c r="K90" s="106">
        <f t="shared" si="12"/>
        <v>4.961832061068705</v>
      </c>
    </row>
    <row r="91" spans="1:11" ht="29.25" hidden="1" customHeight="1">
      <c r="A91" s="130"/>
      <c r="B91" s="131" t="s">
        <v>648</v>
      </c>
      <c r="C91" s="110"/>
      <c r="D91" s="14">
        <f t="shared" si="15"/>
        <v>0</v>
      </c>
      <c r="E91" s="14">
        <v>0</v>
      </c>
      <c r="F91" s="14" t="s">
        <v>10</v>
      </c>
      <c r="H91" s="103"/>
      <c r="I91" s="103">
        <f t="shared" si="11"/>
        <v>0</v>
      </c>
      <c r="J91" s="121" t="e">
        <f t="shared" si="13"/>
        <v>#DIV/0!</v>
      </c>
      <c r="K91" s="106" t="e">
        <f t="shared" si="12"/>
        <v>#DIV/0!</v>
      </c>
    </row>
    <row r="92" spans="1:11" ht="81.75" hidden="1" customHeight="1">
      <c r="A92" s="130" t="s">
        <v>610</v>
      </c>
      <c r="B92" s="131" t="s">
        <v>601</v>
      </c>
      <c r="C92" s="110"/>
      <c r="D92" s="138">
        <f t="shared" si="15"/>
        <v>0</v>
      </c>
      <c r="E92" s="14">
        <v>0</v>
      </c>
      <c r="F92" s="14" t="s">
        <v>10</v>
      </c>
      <c r="H92" s="103"/>
      <c r="I92" s="103">
        <f t="shared" si="11"/>
        <v>0</v>
      </c>
      <c r="J92" s="121" t="e">
        <f t="shared" si="13"/>
        <v>#DIV/0!</v>
      </c>
      <c r="K92" s="106" t="e">
        <f t="shared" si="12"/>
        <v>#DIV/0!</v>
      </c>
    </row>
    <row r="93" spans="1:11" ht="51.75" hidden="1" customHeight="1">
      <c r="A93" s="130" t="s">
        <v>611</v>
      </c>
      <c r="B93" s="131" t="s">
        <v>595</v>
      </c>
      <c r="C93" s="110"/>
      <c r="D93" s="138">
        <f t="shared" si="15"/>
        <v>0</v>
      </c>
      <c r="E93" s="14">
        <v>0</v>
      </c>
      <c r="F93" s="14" t="s">
        <v>10</v>
      </c>
      <c r="H93" s="103"/>
      <c r="I93" s="103">
        <f t="shared" si="11"/>
        <v>0</v>
      </c>
      <c r="J93" s="121" t="e">
        <f t="shared" si="13"/>
        <v>#DIV/0!</v>
      </c>
      <c r="K93" s="106" t="e">
        <f t="shared" si="12"/>
        <v>#DIV/0!</v>
      </c>
    </row>
    <row r="94" spans="1:11" ht="90.75" hidden="1" customHeight="1">
      <c r="A94" s="130" t="s">
        <v>612</v>
      </c>
      <c r="B94" s="131" t="s">
        <v>593</v>
      </c>
      <c r="C94" s="110"/>
      <c r="D94" s="138">
        <f t="shared" si="15"/>
        <v>0</v>
      </c>
      <c r="E94" s="14">
        <v>0</v>
      </c>
      <c r="F94" s="14" t="s">
        <v>10</v>
      </c>
      <c r="H94" s="103"/>
      <c r="I94" s="103">
        <f t="shared" si="11"/>
        <v>0</v>
      </c>
      <c r="J94" s="121" t="e">
        <f t="shared" si="13"/>
        <v>#DIV/0!</v>
      </c>
      <c r="K94" s="106" t="e">
        <f t="shared" si="12"/>
        <v>#DIV/0!</v>
      </c>
    </row>
    <row r="95" spans="1:11" ht="156" hidden="1" customHeight="1">
      <c r="A95" s="130" t="s">
        <v>613</v>
      </c>
      <c r="B95" s="131" t="s">
        <v>594</v>
      </c>
      <c r="C95" s="110"/>
      <c r="D95" s="138">
        <f t="shared" si="15"/>
        <v>0</v>
      </c>
      <c r="E95" s="14">
        <v>0</v>
      </c>
      <c r="F95" s="14" t="s">
        <v>10</v>
      </c>
      <c r="H95" s="103"/>
      <c r="I95" s="103">
        <f t="shared" si="11"/>
        <v>0</v>
      </c>
      <c r="J95" s="121" t="e">
        <f t="shared" si="13"/>
        <v>#DIV/0!</v>
      </c>
      <c r="K95" s="106" t="e">
        <f t="shared" si="12"/>
        <v>#DIV/0!</v>
      </c>
    </row>
    <row r="96" spans="1:11" ht="54" hidden="1" customHeight="1">
      <c r="A96" s="130" t="s">
        <v>614</v>
      </c>
      <c r="B96" s="131" t="s">
        <v>596</v>
      </c>
      <c r="C96" s="110"/>
      <c r="D96" s="138">
        <f t="shared" si="15"/>
        <v>0</v>
      </c>
      <c r="E96" s="14">
        <v>0</v>
      </c>
      <c r="F96" s="14" t="s">
        <v>10</v>
      </c>
      <c r="H96" s="103"/>
      <c r="I96" s="103">
        <f t="shared" si="11"/>
        <v>0</v>
      </c>
      <c r="J96" s="121" t="e">
        <f t="shared" si="13"/>
        <v>#DIV/0!</v>
      </c>
      <c r="K96" s="106" t="e">
        <f t="shared" si="12"/>
        <v>#DIV/0!</v>
      </c>
    </row>
    <row r="97" spans="1:11" ht="87.75" customHeight="1">
      <c r="A97" s="130" t="s">
        <v>615</v>
      </c>
      <c r="B97" s="131" t="s">
        <v>597</v>
      </c>
      <c r="C97" s="110"/>
      <c r="D97" s="138">
        <f t="shared" si="15"/>
        <v>22710</v>
      </c>
      <c r="E97" s="14">
        <v>22710</v>
      </c>
      <c r="F97" s="14" t="s">
        <v>10</v>
      </c>
      <c r="H97" s="103">
        <v>23100</v>
      </c>
      <c r="I97" s="103">
        <f t="shared" si="11"/>
        <v>-390</v>
      </c>
      <c r="J97" s="121">
        <f t="shared" si="13"/>
        <v>98.311688311688314</v>
      </c>
      <c r="K97" s="106">
        <f t="shared" si="12"/>
        <v>-1.6883116883116855</v>
      </c>
    </row>
    <row r="98" spans="1:11" ht="105.75" customHeight="1">
      <c r="A98" s="130" t="s">
        <v>616</v>
      </c>
      <c r="B98" s="131" t="s">
        <v>598</v>
      </c>
      <c r="C98" s="110"/>
      <c r="D98" s="14">
        <f t="shared" si="15"/>
        <v>15419.1</v>
      </c>
      <c r="E98" s="14">
        <v>15419.1</v>
      </c>
      <c r="F98" s="14" t="s">
        <v>10</v>
      </c>
      <c r="H98" s="103">
        <v>15622.6</v>
      </c>
      <c r="I98" s="103">
        <f t="shared" si="11"/>
        <v>-203.5</v>
      </c>
      <c r="J98" s="121">
        <f t="shared" si="13"/>
        <v>98.697399920627802</v>
      </c>
      <c r="K98" s="106">
        <f t="shared" si="12"/>
        <v>-1.3026000793721977</v>
      </c>
    </row>
    <row r="99" spans="1:11" ht="103.5" customHeight="1">
      <c r="A99" s="130" t="s">
        <v>617</v>
      </c>
      <c r="B99" s="131" t="s">
        <v>599</v>
      </c>
      <c r="C99" s="110"/>
      <c r="D99" s="14">
        <f t="shared" si="15"/>
        <v>0</v>
      </c>
      <c r="E99" s="14">
        <v>0</v>
      </c>
      <c r="F99" s="14" t="s">
        <v>10</v>
      </c>
      <c r="H99" s="103">
        <v>0</v>
      </c>
      <c r="I99" s="103">
        <f t="shared" si="11"/>
        <v>0</v>
      </c>
      <c r="J99" s="121">
        <v>0</v>
      </c>
      <c r="K99" s="106">
        <v>0</v>
      </c>
    </row>
    <row r="100" spans="1:11" ht="66" customHeight="1">
      <c r="A100" s="130" t="s">
        <v>618</v>
      </c>
      <c r="B100" s="131" t="s">
        <v>600</v>
      </c>
      <c r="C100" s="110"/>
      <c r="D100" s="14">
        <f t="shared" si="15"/>
        <v>0</v>
      </c>
      <c r="E100" s="14">
        <v>0</v>
      </c>
      <c r="F100" s="14" t="s">
        <v>10</v>
      </c>
      <c r="H100" s="103">
        <v>0</v>
      </c>
      <c r="I100" s="103">
        <f t="shared" si="11"/>
        <v>0</v>
      </c>
      <c r="J100" s="121">
        <v>0</v>
      </c>
      <c r="K100" s="106">
        <v>0</v>
      </c>
    </row>
    <row r="101" spans="1:11" ht="24.75" customHeight="1">
      <c r="A101" s="130" t="s">
        <v>619</v>
      </c>
      <c r="B101" s="131" t="s">
        <v>585</v>
      </c>
      <c r="C101" s="110"/>
      <c r="D101" s="14">
        <f t="shared" si="15"/>
        <v>50</v>
      </c>
      <c r="E101" s="14">
        <v>50</v>
      </c>
      <c r="F101" s="14" t="s">
        <v>10</v>
      </c>
      <c r="H101" s="103">
        <v>300</v>
      </c>
      <c r="I101" s="103">
        <f t="shared" si="11"/>
        <v>-250</v>
      </c>
      <c r="J101" s="121">
        <f t="shared" si="13"/>
        <v>16.666666666666664</v>
      </c>
      <c r="K101" s="106">
        <f t="shared" si="12"/>
        <v>-83.333333333333343</v>
      </c>
    </row>
    <row r="102" spans="1:11" ht="30" customHeight="1">
      <c r="A102" s="130" t="s">
        <v>620</v>
      </c>
      <c r="B102" s="131" t="s">
        <v>584</v>
      </c>
      <c r="C102" s="110"/>
      <c r="D102" s="14">
        <f t="shared" si="15"/>
        <v>25</v>
      </c>
      <c r="E102" s="14">
        <v>25</v>
      </c>
      <c r="F102" s="14" t="s">
        <v>10</v>
      </c>
      <c r="H102" s="103">
        <v>25</v>
      </c>
      <c r="I102" s="103">
        <f t="shared" si="11"/>
        <v>0</v>
      </c>
      <c r="J102" s="121">
        <f t="shared" si="13"/>
        <v>100</v>
      </c>
      <c r="K102" s="106">
        <f t="shared" si="12"/>
        <v>0</v>
      </c>
    </row>
    <row r="103" spans="1:11" ht="43.5" customHeight="1">
      <c r="A103" s="130" t="s">
        <v>70</v>
      </c>
      <c r="B103" s="131" t="s">
        <v>605</v>
      </c>
      <c r="C103" s="110"/>
      <c r="D103" s="14">
        <f t="shared" si="15"/>
        <v>0</v>
      </c>
      <c r="E103" s="14">
        <v>0</v>
      </c>
      <c r="F103" s="14" t="s">
        <v>10</v>
      </c>
      <c r="H103" s="103">
        <v>0</v>
      </c>
      <c r="I103" s="103">
        <f t="shared" si="11"/>
        <v>0</v>
      </c>
      <c r="J103" s="121">
        <v>0</v>
      </c>
      <c r="K103" s="106">
        <v>0</v>
      </c>
    </row>
    <row r="104" spans="1:11" ht="27.75" customHeight="1">
      <c r="A104" s="130" t="s">
        <v>643</v>
      </c>
      <c r="B104" s="131" t="s">
        <v>644</v>
      </c>
      <c r="C104" s="110"/>
      <c r="D104" s="14">
        <f>E104</f>
        <v>400</v>
      </c>
      <c r="E104" s="14">
        <v>400</v>
      </c>
      <c r="F104" s="14" t="s">
        <v>10</v>
      </c>
      <c r="H104" s="103">
        <v>400</v>
      </c>
      <c r="I104" s="103">
        <f t="shared" si="11"/>
        <v>0</v>
      </c>
      <c r="J104" s="121">
        <f t="shared" si="13"/>
        <v>100</v>
      </c>
      <c r="K104" s="106">
        <f t="shared" si="12"/>
        <v>0</v>
      </c>
    </row>
    <row r="105" spans="1:11" s="13" customFormat="1" ht="25.5">
      <c r="A105" s="162" t="s">
        <v>71</v>
      </c>
      <c r="B105" s="163" t="s">
        <v>719</v>
      </c>
      <c r="C105" s="127">
        <v>7431</v>
      </c>
      <c r="D105" s="164">
        <f>SUM(D106:D107)</f>
        <v>300</v>
      </c>
      <c r="E105" s="164">
        <f>SUM(E106:E107)</f>
        <v>300</v>
      </c>
      <c r="F105" s="165" t="s">
        <v>10</v>
      </c>
      <c r="H105" s="120">
        <f>SUM(H106:H107)</f>
        <v>200</v>
      </c>
      <c r="I105" s="104">
        <f t="shared" si="11"/>
        <v>100</v>
      </c>
      <c r="J105" s="121">
        <f t="shared" si="13"/>
        <v>150</v>
      </c>
      <c r="K105" s="107">
        <f t="shared" si="12"/>
        <v>50</v>
      </c>
    </row>
    <row r="106" spans="1:11" ht="81" customHeight="1">
      <c r="A106" s="130" t="s">
        <v>72</v>
      </c>
      <c r="B106" s="131" t="s">
        <v>73</v>
      </c>
      <c r="C106" s="155"/>
      <c r="D106" s="14">
        <f>SUM(E106:F106)</f>
        <v>300</v>
      </c>
      <c r="E106" s="14">
        <v>300</v>
      </c>
      <c r="F106" s="14" t="s">
        <v>10</v>
      </c>
      <c r="H106" s="103">
        <v>200</v>
      </c>
      <c r="I106" s="103">
        <f t="shared" si="11"/>
        <v>100</v>
      </c>
      <c r="J106" s="121">
        <f t="shared" si="13"/>
        <v>150</v>
      </c>
      <c r="K106" s="106">
        <f t="shared" si="12"/>
        <v>50</v>
      </c>
    </row>
    <row r="107" spans="1:11" s="13" customFormat="1" ht="38.25" hidden="1">
      <c r="A107" s="130" t="s">
        <v>74</v>
      </c>
      <c r="B107" s="136" t="s">
        <v>75</v>
      </c>
      <c r="C107" s="155"/>
      <c r="D107" s="14">
        <f>SUM(E107:F107)</f>
        <v>0</v>
      </c>
      <c r="E107" s="14">
        <v>0</v>
      </c>
      <c r="F107" s="14" t="s">
        <v>10</v>
      </c>
    </row>
    <row r="108" spans="1:11" s="13" customFormat="1" ht="48" hidden="1" customHeight="1">
      <c r="A108" s="159" t="s">
        <v>76</v>
      </c>
      <c r="B108" s="126" t="s">
        <v>720</v>
      </c>
      <c r="C108" s="127">
        <v>7441</v>
      </c>
      <c r="D108" s="128">
        <f>SUM(D109:D110)</f>
        <v>0</v>
      </c>
      <c r="E108" s="128">
        <f>SUM(E109:E110)</f>
        <v>0</v>
      </c>
      <c r="F108" s="125" t="s">
        <v>10</v>
      </c>
    </row>
    <row r="109" spans="1:11" s="13" customFormat="1" ht="156.75" hidden="1" customHeight="1">
      <c r="A109" s="166" t="s">
        <v>77</v>
      </c>
      <c r="B109" s="131" t="s">
        <v>78</v>
      </c>
      <c r="C109" s="155"/>
      <c r="D109" s="14">
        <f>SUM(E109:F109)</f>
        <v>0</v>
      </c>
      <c r="E109" s="138">
        <v>0</v>
      </c>
      <c r="F109" s="14" t="s">
        <v>10</v>
      </c>
    </row>
    <row r="110" spans="1:11" s="13" customFormat="1" ht="102" hidden="1">
      <c r="A110" s="15" t="s">
        <v>79</v>
      </c>
      <c r="B110" s="131" t="s">
        <v>80</v>
      </c>
      <c r="C110" s="167"/>
      <c r="D110" s="14">
        <f>SUM(E110:F110)</f>
        <v>0</v>
      </c>
      <c r="E110" s="138">
        <v>0</v>
      </c>
      <c r="F110" s="14" t="s">
        <v>10</v>
      </c>
    </row>
    <row r="111" spans="1:11" s="13" customFormat="1" ht="26.25" hidden="1" customHeight="1">
      <c r="A111" s="122" t="s">
        <v>81</v>
      </c>
      <c r="B111" s="126" t="s">
        <v>721</v>
      </c>
      <c r="C111" s="127">
        <v>7442</v>
      </c>
      <c r="D111" s="128">
        <f>SUM(D112:D113)</f>
        <v>0</v>
      </c>
      <c r="E111" s="125" t="s">
        <v>10</v>
      </c>
      <c r="F111" s="128">
        <f>SUM(F112:F113)</f>
        <v>0</v>
      </c>
    </row>
    <row r="112" spans="1:11" ht="171.75" hidden="1" customHeight="1">
      <c r="A112" s="130" t="s">
        <v>82</v>
      </c>
      <c r="B112" s="168" t="s">
        <v>83</v>
      </c>
      <c r="C112" s="155"/>
      <c r="D112" s="14">
        <f>SUM(E112:F112)</f>
        <v>0</v>
      </c>
      <c r="E112" s="14" t="s">
        <v>10</v>
      </c>
      <c r="F112" s="14">
        <v>0</v>
      </c>
    </row>
    <row r="113" spans="1:7" s="13" customFormat="1" ht="143.25" hidden="1" customHeight="1">
      <c r="A113" s="130" t="s">
        <v>84</v>
      </c>
      <c r="B113" s="136" t="s">
        <v>85</v>
      </c>
      <c r="C113" s="155"/>
      <c r="D113" s="14">
        <f>SUM(E113:F113)</f>
        <v>0</v>
      </c>
      <c r="E113" s="14" t="s">
        <v>10</v>
      </c>
      <c r="F113" s="14">
        <v>0</v>
      </c>
    </row>
    <row r="114" spans="1:7" s="13" customFormat="1" ht="25.5" hidden="1">
      <c r="A114" s="169" t="s">
        <v>86</v>
      </c>
      <c r="B114" s="126" t="s">
        <v>722</v>
      </c>
      <c r="C114" s="127">
        <v>7452</v>
      </c>
      <c r="D114" s="128">
        <f>SUM(D115,D117)</f>
        <v>0</v>
      </c>
      <c r="E114" s="128">
        <f>SUM(E115:E117)</f>
        <v>0</v>
      </c>
      <c r="F114" s="128">
        <f>SUM(F115:F117)</f>
        <v>0</v>
      </c>
    </row>
    <row r="115" spans="1:7" ht="62.25" hidden="1" customHeight="1">
      <c r="A115" s="130" t="s">
        <v>87</v>
      </c>
      <c r="B115" s="136" t="s">
        <v>88</v>
      </c>
      <c r="C115" s="155"/>
      <c r="D115" s="14">
        <f>SUM(E115:F115)</f>
        <v>0</v>
      </c>
      <c r="E115" s="14" t="s">
        <v>10</v>
      </c>
      <c r="F115" s="14">
        <v>0</v>
      </c>
    </row>
    <row r="116" spans="1:7" ht="50.25" hidden="1" customHeight="1">
      <c r="A116" s="130" t="s">
        <v>89</v>
      </c>
      <c r="B116" s="136" t="s">
        <v>90</v>
      </c>
      <c r="C116" s="155"/>
      <c r="D116" s="14">
        <f>SUM(E116:F116)</f>
        <v>0</v>
      </c>
      <c r="E116" s="14" t="s">
        <v>10</v>
      </c>
      <c r="F116" s="14">
        <v>0</v>
      </c>
    </row>
    <row r="117" spans="1:7" ht="47.25" hidden="1" customHeight="1">
      <c r="A117" s="130" t="s">
        <v>91</v>
      </c>
      <c r="B117" s="131" t="s">
        <v>92</v>
      </c>
      <c r="C117" s="155"/>
      <c r="D117" s="14">
        <f>SUM(E117:F117)</f>
        <v>0</v>
      </c>
      <c r="E117" s="170"/>
      <c r="F117" s="170">
        <v>0</v>
      </c>
    </row>
    <row r="118" spans="1:7">
      <c r="B118" s="9"/>
      <c r="D118" s="9"/>
      <c r="E118" s="9"/>
      <c r="F118" s="9"/>
      <c r="G118" s="9"/>
    </row>
    <row r="119" spans="1:7">
      <c r="B119" s="9"/>
      <c r="D119" s="9"/>
      <c r="E119" s="9"/>
      <c r="F119" s="9"/>
      <c r="G119" s="9"/>
    </row>
    <row r="120" spans="1:7">
      <c r="B120" s="9"/>
      <c r="D120" s="9"/>
      <c r="E120" s="9"/>
      <c r="F120" s="9"/>
      <c r="G120" s="9"/>
    </row>
    <row r="121" spans="1:7">
      <c r="B121" s="9"/>
      <c r="D121" s="9"/>
      <c r="E121" s="9"/>
      <c r="F121" s="9"/>
      <c r="G121" s="9"/>
    </row>
    <row r="122" spans="1:7">
      <c r="B122" s="9"/>
      <c r="D122" s="9"/>
      <c r="E122" s="9"/>
      <c r="F122" s="9"/>
      <c r="G122" s="9"/>
    </row>
    <row r="123" spans="1:7">
      <c r="B123" s="9"/>
      <c r="D123" s="9"/>
      <c r="E123" s="9"/>
      <c r="F123" s="9"/>
      <c r="G123" s="9"/>
    </row>
    <row r="124" spans="1:7">
      <c r="B124" s="9"/>
      <c r="D124" s="9"/>
      <c r="E124" s="9"/>
      <c r="F124" s="9"/>
      <c r="G124" s="9"/>
    </row>
    <row r="125" spans="1:7">
      <c r="B125" s="9"/>
      <c r="D125" s="9"/>
      <c r="E125" s="9"/>
      <c r="F125" s="9"/>
      <c r="G125" s="9"/>
    </row>
    <row r="126" spans="1:7">
      <c r="B126" s="9"/>
      <c r="D126" s="9"/>
      <c r="E126" s="9"/>
      <c r="F126" s="9"/>
      <c r="G126" s="9"/>
    </row>
    <row r="127" spans="1:7">
      <c r="B127" s="9"/>
      <c r="D127" s="9"/>
      <c r="E127" s="9"/>
      <c r="F127" s="9"/>
      <c r="G127" s="9"/>
    </row>
    <row r="128" spans="1:7">
      <c r="B128" s="9"/>
      <c r="D128" s="9"/>
      <c r="E128" s="9"/>
      <c r="F128" s="9"/>
      <c r="G128" s="9"/>
    </row>
    <row r="129" spans="2:7">
      <c r="B129" s="9"/>
      <c r="D129" s="9"/>
      <c r="E129" s="9"/>
      <c r="F129" s="9"/>
      <c r="G129" s="9"/>
    </row>
    <row r="130" spans="2:7">
      <c r="B130" s="9"/>
      <c r="D130" s="9"/>
      <c r="E130" s="9"/>
      <c r="F130" s="9"/>
      <c r="G130" s="9"/>
    </row>
    <row r="131" spans="2:7">
      <c r="B131" s="9"/>
      <c r="D131" s="9"/>
      <c r="E131" s="9"/>
      <c r="F131" s="9"/>
      <c r="G131" s="9"/>
    </row>
    <row r="132" spans="2:7">
      <c r="B132" s="9"/>
      <c r="D132" s="9"/>
      <c r="E132" s="9"/>
      <c r="F132" s="9"/>
      <c r="G132" s="9"/>
    </row>
    <row r="133" spans="2:7">
      <c r="B133" s="9"/>
      <c r="D133" s="9"/>
      <c r="E133" s="9"/>
      <c r="F133" s="9"/>
      <c r="G133" s="9"/>
    </row>
    <row r="134" spans="2:7">
      <c r="B134" s="9"/>
      <c r="D134" s="9"/>
      <c r="E134" s="9"/>
      <c r="F134" s="9"/>
      <c r="G134" s="9"/>
    </row>
    <row r="135" spans="2:7">
      <c r="B135" s="9"/>
      <c r="D135" s="9"/>
      <c r="E135" s="9"/>
      <c r="F135" s="9"/>
      <c r="G135" s="9"/>
    </row>
    <row r="136" spans="2:7">
      <c r="B136" s="9"/>
      <c r="D136" s="9"/>
      <c r="E136" s="9"/>
      <c r="F136" s="9"/>
      <c r="G136" s="9"/>
    </row>
    <row r="137" spans="2:7">
      <c r="B137" s="9"/>
      <c r="D137" s="9"/>
      <c r="E137" s="9"/>
      <c r="F137" s="9"/>
      <c r="G137" s="9"/>
    </row>
    <row r="138" spans="2:7">
      <c r="B138" s="9"/>
      <c r="D138" s="9"/>
      <c r="E138" s="9"/>
      <c r="F138" s="9"/>
      <c r="G138" s="9"/>
    </row>
    <row r="139" spans="2:7">
      <c r="B139" s="9"/>
      <c r="D139" s="9"/>
      <c r="E139" s="9"/>
      <c r="F139" s="9"/>
      <c r="G139" s="9"/>
    </row>
    <row r="140" spans="2:7">
      <c r="B140" s="9"/>
      <c r="D140" s="9"/>
      <c r="E140" s="9"/>
      <c r="F140" s="9"/>
      <c r="G140" s="9"/>
    </row>
    <row r="141" spans="2:7">
      <c r="B141" s="9"/>
      <c r="D141" s="9"/>
      <c r="E141" s="9"/>
      <c r="F141" s="9"/>
      <c r="G141" s="9"/>
    </row>
    <row r="142" spans="2:7">
      <c r="B142" s="9"/>
      <c r="D142" s="9"/>
      <c r="E142" s="9"/>
      <c r="F142" s="9"/>
      <c r="G142" s="9"/>
    </row>
    <row r="143" spans="2:7">
      <c r="B143" s="9"/>
      <c r="D143" s="9"/>
      <c r="E143" s="9"/>
      <c r="F143" s="9"/>
      <c r="G143" s="9"/>
    </row>
    <row r="144" spans="2:7">
      <c r="B144" s="9"/>
      <c r="D144" s="9"/>
      <c r="E144" s="9"/>
      <c r="F144" s="9"/>
      <c r="G144" s="9"/>
    </row>
    <row r="145" spans="2:7">
      <c r="B145" s="9"/>
      <c r="D145" s="9"/>
      <c r="E145" s="9"/>
      <c r="F145" s="9"/>
      <c r="G145" s="9"/>
    </row>
    <row r="146" spans="2:7">
      <c r="B146" s="9"/>
      <c r="D146" s="9"/>
      <c r="E146" s="9"/>
      <c r="F146" s="9"/>
      <c r="G146" s="9"/>
    </row>
    <row r="147" spans="2:7">
      <c r="B147" s="9"/>
      <c r="D147" s="9"/>
      <c r="E147" s="9"/>
      <c r="F147" s="9"/>
      <c r="G147" s="9"/>
    </row>
    <row r="148" spans="2:7">
      <c r="B148" s="9"/>
      <c r="D148" s="9"/>
      <c r="E148" s="9"/>
      <c r="F148" s="9"/>
      <c r="G148" s="9"/>
    </row>
    <row r="149" spans="2:7">
      <c r="B149" s="9"/>
      <c r="D149" s="9"/>
      <c r="E149" s="9"/>
      <c r="F149" s="9"/>
      <c r="G149" s="9"/>
    </row>
  </sheetData>
  <protectedRanges>
    <protectedRange sqref="E48" name="Range7"/>
    <protectedRange sqref="F115:F117 E109:E110 E117 F112:F113 E107" name="Range4"/>
    <protectedRange sqref="F50 F54 E52 E42:E45" name="Range2"/>
    <protectedRange sqref="E18" name="Range1"/>
    <protectedRange sqref="E38:E39 E10:E11 F63:F64 E56 E17 E13 E76:E78 F67 E58:E61 E69 E106 E71:E74 E81:E87 E19:E35 E89:E104" name="Range3"/>
    <protectedRange sqref="E2:F2" name="Range8"/>
  </protectedRanges>
  <mergeCells count="7">
    <mergeCell ref="A1:F1"/>
    <mergeCell ref="A2:F2"/>
    <mergeCell ref="E3:F3"/>
    <mergeCell ref="A4:A5"/>
    <mergeCell ref="B4:B5"/>
    <mergeCell ref="C4:C5"/>
    <mergeCell ref="D4:D5"/>
  </mergeCells>
  <pageMargins left="0.27559055118110237" right="0.23622047244094491" top="0.19685039370078741" bottom="0.15748031496062992" header="0.15748031496062992" footer="0.15748031496062992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30"/>
  <sheetViews>
    <sheetView topLeftCell="A163" workbookViewId="0">
      <selection activeCell="H241" sqref="H241"/>
    </sheetView>
  </sheetViews>
  <sheetFormatPr defaultRowHeight="15"/>
  <cols>
    <col min="1" max="1" width="5.140625" style="302" customWidth="1"/>
    <col min="2" max="2" width="5" style="307" customWidth="1"/>
    <col min="3" max="3" width="5.28515625" style="308" customWidth="1"/>
    <col min="4" max="4" width="4.5703125" style="309" customWidth="1"/>
    <col min="5" max="5" width="53.85546875" style="306" customWidth="1"/>
    <col min="6" max="6" width="15" style="214" customWidth="1"/>
    <col min="7" max="7" width="14.140625" style="214" customWidth="1"/>
    <col min="8" max="8" width="12.28515625" style="214" customWidth="1"/>
    <col min="9" max="9" width="39.7109375" style="214" customWidth="1"/>
    <col min="10" max="10" width="14.7109375" style="214" customWidth="1"/>
    <col min="11" max="11" width="15.5703125" style="214" customWidth="1"/>
    <col min="12" max="12" width="14.85546875" style="214" bestFit="1" customWidth="1"/>
    <col min="13" max="13" width="16.5703125" style="214" customWidth="1"/>
    <col min="14" max="16384" width="9.140625" style="214"/>
  </cols>
  <sheetData>
    <row r="1" spans="1:256" s="1" customFormat="1">
      <c r="A1" s="171"/>
      <c r="B1" s="325" t="s">
        <v>276</v>
      </c>
      <c r="C1" s="325"/>
      <c r="D1" s="325"/>
      <c r="E1" s="325"/>
      <c r="F1" s="325"/>
      <c r="G1" s="325"/>
      <c r="H1" s="325"/>
    </row>
    <row r="2" spans="1:256" s="1" customFormat="1" ht="39" customHeight="1">
      <c r="A2" s="172"/>
      <c r="B2" s="326" t="s">
        <v>277</v>
      </c>
      <c r="C2" s="326"/>
      <c r="D2" s="326"/>
      <c r="E2" s="326"/>
      <c r="F2" s="326"/>
      <c r="G2" s="326"/>
      <c r="H2" s="326"/>
    </row>
    <row r="3" spans="1:256" s="1" customFormat="1" ht="21.75" customHeight="1" thickBot="1">
      <c r="A3" s="173"/>
      <c r="B3" s="173"/>
      <c r="C3" s="173"/>
      <c r="D3" s="173"/>
      <c r="E3" s="173"/>
      <c r="F3" s="173"/>
      <c r="G3" s="174" t="s">
        <v>278</v>
      </c>
      <c r="H3" s="17"/>
    </row>
    <row r="4" spans="1:256" s="178" customFormat="1" ht="26.25" customHeight="1">
      <c r="A4" s="327"/>
      <c r="B4" s="329"/>
      <c r="C4" s="331"/>
      <c r="D4" s="331"/>
      <c r="E4" s="333"/>
      <c r="F4" s="175" t="s">
        <v>102</v>
      </c>
      <c r="G4" s="176" t="s">
        <v>103</v>
      </c>
      <c r="H4" s="177"/>
    </row>
    <row r="5" spans="1:256" s="182" customFormat="1" ht="33.75" customHeight="1" thickBot="1">
      <c r="A5" s="328"/>
      <c r="B5" s="330"/>
      <c r="C5" s="332"/>
      <c r="D5" s="332"/>
      <c r="E5" s="334"/>
      <c r="F5" s="179" t="s">
        <v>104</v>
      </c>
      <c r="G5" s="180" t="s">
        <v>105</v>
      </c>
      <c r="H5" s="181" t="s">
        <v>106</v>
      </c>
    </row>
    <row r="6" spans="1:256" s="190" customFormat="1" ht="15.75" thickBot="1">
      <c r="A6" s="183">
        <v>1</v>
      </c>
      <c r="B6" s="184">
        <v>2</v>
      </c>
      <c r="C6" s="184">
        <v>3</v>
      </c>
      <c r="D6" s="185">
        <v>4</v>
      </c>
      <c r="E6" s="186">
        <v>5</v>
      </c>
      <c r="F6" s="187">
        <v>6</v>
      </c>
      <c r="G6" s="188">
        <v>7</v>
      </c>
      <c r="H6" s="189">
        <v>8</v>
      </c>
      <c r="J6" s="190">
        <v>2019</v>
      </c>
    </row>
    <row r="7" spans="1:256" s="197" customFormat="1" ht="72" thickBot="1">
      <c r="A7" s="191">
        <v>2000</v>
      </c>
      <c r="B7" s="192" t="s">
        <v>107</v>
      </c>
      <c r="C7" s="193" t="s">
        <v>10</v>
      </c>
      <c r="D7" s="194" t="s">
        <v>10</v>
      </c>
      <c r="E7" s="195" t="s">
        <v>580</v>
      </c>
      <c r="F7" s="196">
        <f>SUM(F8,F59,F77,F103,F157,F179,F201,F230,F262,F293,F325)</f>
        <v>647280.20000000007</v>
      </c>
      <c r="G7" s="196">
        <f>SUM(G8,G59,G77,G103,G157,G179,G201,G230,G262,G293,G325)</f>
        <v>613531.9</v>
      </c>
      <c r="H7" s="196">
        <f>SUM(H8,H59,H77,H103,H157,H179,H201,H230,H262,H293,H325)</f>
        <v>33748.300000000003</v>
      </c>
      <c r="J7" s="196" t="e">
        <f>SUM(J8,J59,J77,J103,J157,J179,J201,J230,J262,J293,J325)</f>
        <v>#VALUE!</v>
      </c>
      <c r="K7" s="198" t="e">
        <f>G7-J7</f>
        <v>#VALUE!</v>
      </c>
      <c r="L7" s="199" t="e">
        <f>G7/J7*100</f>
        <v>#VALUE!</v>
      </c>
      <c r="M7" s="199" t="e">
        <f>L7-100</f>
        <v>#VALUE!</v>
      </c>
    </row>
    <row r="8" spans="1:256" s="206" customFormat="1" ht="64.5" customHeight="1">
      <c r="A8" s="200">
        <v>2100</v>
      </c>
      <c r="B8" s="201" t="s">
        <v>108</v>
      </c>
      <c r="C8" s="202" t="s">
        <v>109</v>
      </c>
      <c r="D8" s="203" t="s">
        <v>109</v>
      </c>
      <c r="E8" s="204" t="s">
        <v>723</v>
      </c>
      <c r="F8" s="205">
        <f>SUM(G8:H8)</f>
        <v>100397.3</v>
      </c>
      <c r="G8" s="205">
        <f>G10+G38+G39+G50</f>
        <v>98397.3</v>
      </c>
      <c r="H8" s="205">
        <f>H10+H39+H43</f>
        <v>2000</v>
      </c>
      <c r="J8" s="205" t="e">
        <f>J10+J38+J39+J50</f>
        <v>#VALUE!</v>
      </c>
      <c r="K8" s="198" t="e">
        <f t="shared" ref="K8:K71" si="0">G8-J8</f>
        <v>#VALUE!</v>
      </c>
      <c r="L8" s="199" t="e">
        <f t="shared" ref="L8:L71" si="1">G8/J8*100</f>
        <v>#VALUE!</v>
      </c>
      <c r="M8" s="199" t="e">
        <f t="shared" ref="M8:M71" si="2">L8-100</f>
        <v>#VALUE!</v>
      </c>
    </row>
    <row r="9" spans="1:256" ht="18" customHeight="1">
      <c r="A9" s="200"/>
      <c r="B9" s="207"/>
      <c r="C9" s="208"/>
      <c r="D9" s="209"/>
      <c r="E9" s="210" t="s">
        <v>5</v>
      </c>
      <c r="F9" s="211"/>
      <c r="G9" s="212"/>
      <c r="H9" s="213"/>
      <c r="K9" s="198">
        <f t="shared" si="0"/>
        <v>0</v>
      </c>
      <c r="L9" s="199" t="e">
        <f t="shared" si="1"/>
        <v>#DIV/0!</v>
      </c>
      <c r="M9" s="199" t="e">
        <f t="shared" si="2"/>
        <v>#DIV/0!</v>
      </c>
    </row>
    <row r="10" spans="1:256" s="221" customFormat="1" ht="51.75" customHeight="1" thickBot="1">
      <c r="A10" s="215">
        <v>2110</v>
      </c>
      <c r="B10" s="201" t="s">
        <v>108</v>
      </c>
      <c r="C10" s="216" t="s">
        <v>110</v>
      </c>
      <c r="D10" s="217" t="s">
        <v>109</v>
      </c>
      <c r="E10" s="218" t="s">
        <v>111</v>
      </c>
      <c r="F10" s="219">
        <f>SUM(G10:H10)</f>
        <v>89728</v>
      </c>
      <c r="G10" s="220">
        <f>G12+G36+G37</f>
        <v>87728</v>
      </c>
      <c r="H10" s="220">
        <f>SUM(H12:H15)</f>
        <v>2000</v>
      </c>
      <c r="J10" s="222">
        <f>J12+J36+J37</f>
        <v>96568.5</v>
      </c>
      <c r="K10" s="223">
        <f t="shared" si="0"/>
        <v>-8840.5</v>
      </c>
      <c r="L10" s="199">
        <f t="shared" si="1"/>
        <v>90.845358476107634</v>
      </c>
      <c r="M10" s="199">
        <f t="shared" si="2"/>
        <v>-9.1546415238923657</v>
      </c>
    </row>
    <row r="11" spans="1:256" s="221" customFormat="1" ht="12" customHeight="1">
      <c r="A11" s="224"/>
      <c r="B11" s="207"/>
      <c r="C11" s="225"/>
      <c r="D11" s="226"/>
      <c r="E11" s="210" t="s">
        <v>112</v>
      </c>
      <c r="F11" s="227"/>
      <c r="G11" s="228"/>
      <c r="H11" s="229"/>
      <c r="J11" s="230"/>
      <c r="K11" s="223">
        <f t="shared" si="0"/>
        <v>0</v>
      </c>
      <c r="L11" s="199" t="e">
        <f t="shared" si="1"/>
        <v>#DIV/0!</v>
      </c>
      <c r="M11" s="199" t="e">
        <f t="shared" si="2"/>
        <v>#DIV/0!</v>
      </c>
    </row>
    <row r="12" spans="1:256" ht="24.75" customHeight="1" thickBot="1">
      <c r="A12" s="215">
        <v>2111</v>
      </c>
      <c r="B12" s="201" t="s">
        <v>108</v>
      </c>
      <c r="C12" s="216" t="s">
        <v>110</v>
      </c>
      <c r="D12" s="217" t="s">
        <v>110</v>
      </c>
      <c r="E12" s="218" t="s">
        <v>113</v>
      </c>
      <c r="F12" s="219">
        <f>SUM(G12:H12)</f>
        <v>89728</v>
      </c>
      <c r="G12" s="231">
        <f>SUM(G13:G34)</f>
        <v>87728</v>
      </c>
      <c r="H12" s="232">
        <f>H35</f>
        <v>2000</v>
      </c>
      <c r="J12" s="222">
        <f>SUM(J13:J35)</f>
        <v>96568.5</v>
      </c>
      <c r="K12" s="223">
        <f t="shared" si="0"/>
        <v>-8840.5</v>
      </c>
      <c r="L12" s="199">
        <f t="shared" si="1"/>
        <v>90.845358476107634</v>
      </c>
      <c r="M12" s="199">
        <f t="shared" si="2"/>
        <v>-9.1546415238923657</v>
      </c>
    </row>
    <row r="13" spans="1:256" ht="15" customHeight="1">
      <c r="A13" s="233"/>
      <c r="B13" s="234"/>
      <c r="C13" s="234"/>
      <c r="D13" s="235"/>
      <c r="E13" s="236" t="s">
        <v>655</v>
      </c>
      <c r="F13" s="237">
        <f>G13</f>
        <v>76000</v>
      </c>
      <c r="G13" s="238">
        <v>76000</v>
      </c>
      <c r="H13" s="235" t="s">
        <v>284</v>
      </c>
      <c r="I13" s="239"/>
      <c r="J13" s="240">
        <v>74300</v>
      </c>
      <c r="K13" s="223">
        <f t="shared" si="0"/>
        <v>1700</v>
      </c>
      <c r="L13" s="199">
        <f t="shared" si="1"/>
        <v>102.28802153432032</v>
      </c>
      <c r="M13" s="199">
        <f t="shared" si="2"/>
        <v>2.2880215343203218</v>
      </c>
      <c r="N13" s="241"/>
      <c r="O13" s="241"/>
      <c r="P13" s="241"/>
      <c r="Q13" s="239"/>
      <c r="R13" s="242"/>
      <c r="S13" s="234"/>
      <c r="T13" s="235"/>
      <c r="U13" s="236">
        <v>4111</v>
      </c>
      <c r="V13" s="237">
        <f t="shared" ref="V13:V35" si="3">SUM(W13:X13)</f>
        <v>73400</v>
      </c>
      <c r="W13" s="237">
        <v>73400</v>
      </c>
      <c r="X13" s="243">
        <v>0</v>
      </c>
      <c r="Y13" s="233"/>
      <c r="Z13" s="234"/>
      <c r="AA13" s="234"/>
      <c r="AB13" s="235"/>
      <c r="AC13" s="236">
        <v>4111</v>
      </c>
      <c r="AD13" s="237">
        <f t="shared" ref="AD13:AD35" si="4">SUM(AE13:AF13)</f>
        <v>73400</v>
      </c>
      <c r="AE13" s="237">
        <v>73400</v>
      </c>
      <c r="AF13" s="243">
        <v>0</v>
      </c>
      <c r="AG13" s="233"/>
      <c r="AH13" s="234"/>
      <c r="AI13" s="234"/>
      <c r="AJ13" s="235"/>
      <c r="AK13" s="236">
        <v>4111</v>
      </c>
      <c r="AL13" s="237">
        <f t="shared" ref="AL13:AL35" si="5">SUM(AM13:AN13)</f>
        <v>73400</v>
      </c>
      <c r="AM13" s="237">
        <v>73400</v>
      </c>
      <c r="AN13" s="243">
        <v>0</v>
      </c>
      <c r="AO13" s="233"/>
      <c r="AP13" s="234"/>
      <c r="AQ13" s="234"/>
      <c r="AR13" s="235"/>
      <c r="AS13" s="236">
        <v>4111</v>
      </c>
      <c r="AT13" s="237">
        <f t="shared" ref="AT13:AT35" si="6">SUM(AU13:AV13)</f>
        <v>73400</v>
      </c>
      <c r="AU13" s="237">
        <v>73400</v>
      </c>
      <c r="AV13" s="243">
        <v>0</v>
      </c>
      <c r="AW13" s="233"/>
      <c r="AX13" s="234"/>
      <c r="AY13" s="234"/>
      <c r="AZ13" s="235"/>
      <c r="BA13" s="236">
        <v>4111</v>
      </c>
      <c r="BB13" s="237">
        <f t="shared" ref="BB13:BB35" si="7">SUM(BC13:BD13)</f>
        <v>73400</v>
      </c>
      <c r="BC13" s="237">
        <v>73400</v>
      </c>
      <c r="BD13" s="243">
        <v>0</v>
      </c>
      <c r="BE13" s="233"/>
      <c r="BF13" s="234"/>
      <c r="BG13" s="234"/>
      <c r="BH13" s="235"/>
      <c r="BI13" s="236">
        <v>4111</v>
      </c>
      <c r="BJ13" s="237">
        <f t="shared" ref="BJ13:BJ35" si="8">SUM(BK13:BL13)</f>
        <v>73400</v>
      </c>
      <c r="BK13" s="237">
        <v>73400</v>
      </c>
      <c r="BL13" s="243">
        <v>0</v>
      </c>
      <c r="BM13" s="233"/>
      <c r="BN13" s="234"/>
      <c r="BO13" s="234"/>
      <c r="BP13" s="235"/>
      <c r="BQ13" s="236">
        <v>4111</v>
      </c>
      <c r="BR13" s="237">
        <f t="shared" ref="BR13:BR35" si="9">SUM(BS13:BT13)</f>
        <v>73400</v>
      </c>
      <c r="BS13" s="237">
        <v>73400</v>
      </c>
      <c r="BT13" s="243">
        <v>0</v>
      </c>
      <c r="BU13" s="233"/>
      <c r="BV13" s="234"/>
      <c r="BW13" s="234"/>
      <c r="BX13" s="235"/>
      <c r="BY13" s="236">
        <v>4111</v>
      </c>
      <c r="BZ13" s="237">
        <f t="shared" ref="BZ13:BZ35" si="10">SUM(CA13:CB13)</f>
        <v>73400</v>
      </c>
      <c r="CA13" s="237">
        <v>73400</v>
      </c>
      <c r="CB13" s="243">
        <v>0</v>
      </c>
      <c r="CC13" s="233"/>
      <c r="CD13" s="234"/>
      <c r="CE13" s="234"/>
      <c r="CF13" s="235"/>
      <c r="CG13" s="236">
        <v>4111</v>
      </c>
      <c r="CH13" s="237">
        <f t="shared" ref="CH13:CH35" si="11">SUM(CI13:CJ13)</f>
        <v>73400</v>
      </c>
      <c r="CI13" s="237">
        <v>73400</v>
      </c>
      <c r="CJ13" s="243">
        <v>0</v>
      </c>
      <c r="CK13" s="233"/>
      <c r="CL13" s="234"/>
      <c r="CM13" s="234"/>
      <c r="CN13" s="235"/>
      <c r="CO13" s="236">
        <v>4111</v>
      </c>
      <c r="CP13" s="237">
        <f t="shared" ref="CP13:CP35" si="12">SUM(CQ13:CR13)</f>
        <v>73400</v>
      </c>
      <c r="CQ13" s="237">
        <v>73400</v>
      </c>
      <c r="CR13" s="243">
        <v>0</v>
      </c>
      <c r="CS13" s="233"/>
      <c r="CT13" s="234"/>
      <c r="CU13" s="234"/>
      <c r="CV13" s="235"/>
      <c r="CW13" s="236">
        <v>4111</v>
      </c>
      <c r="CX13" s="237">
        <f t="shared" ref="CX13:CX35" si="13">SUM(CY13:CZ13)</f>
        <v>73400</v>
      </c>
      <c r="CY13" s="237">
        <v>73400</v>
      </c>
      <c r="CZ13" s="243">
        <v>0</v>
      </c>
      <c r="DA13" s="233"/>
      <c r="DB13" s="234"/>
      <c r="DC13" s="234"/>
      <c r="DD13" s="235"/>
      <c r="DE13" s="236">
        <v>4111</v>
      </c>
      <c r="DF13" s="237">
        <f t="shared" ref="DF13:DF35" si="14">SUM(DG13:DH13)</f>
        <v>73400</v>
      </c>
      <c r="DG13" s="237">
        <v>73400</v>
      </c>
      <c r="DH13" s="243">
        <v>0</v>
      </c>
      <c r="DI13" s="233"/>
      <c r="DJ13" s="234"/>
      <c r="DK13" s="234"/>
      <c r="DL13" s="235"/>
      <c r="DM13" s="236">
        <v>4111</v>
      </c>
      <c r="DN13" s="237">
        <f t="shared" ref="DN13:DN35" si="15">SUM(DO13:DP13)</f>
        <v>73400</v>
      </c>
      <c r="DO13" s="237">
        <v>73400</v>
      </c>
      <c r="DP13" s="243">
        <v>0</v>
      </c>
      <c r="DQ13" s="233"/>
      <c r="DR13" s="234"/>
      <c r="DS13" s="234"/>
      <c r="DT13" s="235"/>
      <c r="DU13" s="236">
        <v>4111</v>
      </c>
      <c r="DV13" s="237">
        <f t="shared" ref="DV13:DV35" si="16">SUM(DW13:DX13)</f>
        <v>73400</v>
      </c>
      <c r="DW13" s="237">
        <v>73400</v>
      </c>
      <c r="DX13" s="243">
        <v>0</v>
      </c>
      <c r="DY13" s="233"/>
      <c r="DZ13" s="234"/>
      <c r="EA13" s="234"/>
      <c r="EB13" s="235"/>
      <c r="EC13" s="236">
        <v>4111</v>
      </c>
      <c r="ED13" s="237">
        <f t="shared" ref="ED13:ED35" si="17">SUM(EE13:EF13)</f>
        <v>73400</v>
      </c>
      <c r="EE13" s="237">
        <v>73400</v>
      </c>
      <c r="EF13" s="243">
        <v>0</v>
      </c>
      <c r="EG13" s="233"/>
      <c r="EH13" s="234"/>
      <c r="EI13" s="234"/>
      <c r="EJ13" s="235"/>
      <c r="EK13" s="236">
        <v>4111</v>
      </c>
      <c r="EL13" s="237">
        <f t="shared" ref="EL13:EL35" si="18">SUM(EM13:EN13)</f>
        <v>73400</v>
      </c>
      <c r="EM13" s="237">
        <v>73400</v>
      </c>
      <c r="EN13" s="243">
        <v>0</v>
      </c>
      <c r="EO13" s="233"/>
      <c r="EP13" s="234"/>
      <c r="EQ13" s="234"/>
      <c r="ER13" s="235"/>
      <c r="ES13" s="236">
        <v>4111</v>
      </c>
      <c r="ET13" s="237">
        <f t="shared" ref="ET13:ET35" si="19">SUM(EU13:EV13)</f>
        <v>73400</v>
      </c>
      <c r="EU13" s="237">
        <v>73400</v>
      </c>
      <c r="EV13" s="243">
        <v>0</v>
      </c>
      <c r="EW13" s="233"/>
      <c r="EX13" s="234"/>
      <c r="EY13" s="234"/>
      <c r="EZ13" s="235"/>
      <c r="FA13" s="236">
        <v>4111</v>
      </c>
      <c r="FB13" s="237">
        <f t="shared" ref="FB13:FB35" si="20">SUM(FC13:FD13)</f>
        <v>73400</v>
      </c>
      <c r="FC13" s="237">
        <v>73400</v>
      </c>
      <c r="FD13" s="243">
        <v>0</v>
      </c>
      <c r="FE13" s="233"/>
      <c r="FF13" s="234"/>
      <c r="FG13" s="234"/>
      <c r="FH13" s="235"/>
      <c r="FI13" s="236">
        <v>4111</v>
      </c>
      <c r="FJ13" s="237">
        <f t="shared" ref="FJ13:FJ35" si="21">SUM(FK13:FL13)</f>
        <v>73400</v>
      </c>
      <c r="FK13" s="237">
        <v>73400</v>
      </c>
      <c r="FL13" s="243">
        <v>0</v>
      </c>
      <c r="FM13" s="233"/>
      <c r="FN13" s="234"/>
      <c r="FO13" s="234"/>
      <c r="FP13" s="235"/>
      <c r="FQ13" s="236">
        <v>4111</v>
      </c>
      <c r="FR13" s="237">
        <f t="shared" ref="FR13:FR35" si="22">SUM(FS13:FT13)</f>
        <v>73400</v>
      </c>
      <c r="FS13" s="237">
        <v>73400</v>
      </c>
      <c r="FT13" s="243">
        <v>0</v>
      </c>
      <c r="FU13" s="233"/>
      <c r="FV13" s="234"/>
      <c r="FW13" s="234"/>
      <c r="FX13" s="235"/>
      <c r="FY13" s="236">
        <v>4111</v>
      </c>
      <c r="FZ13" s="237">
        <f t="shared" ref="FZ13:FZ35" si="23">SUM(GA13:GB13)</f>
        <v>73400</v>
      </c>
      <c r="GA13" s="237">
        <v>73400</v>
      </c>
      <c r="GB13" s="243">
        <v>0</v>
      </c>
      <c r="GC13" s="233"/>
      <c r="GD13" s="234"/>
      <c r="GE13" s="234"/>
      <c r="GF13" s="235"/>
      <c r="GG13" s="236">
        <v>4111</v>
      </c>
      <c r="GH13" s="237">
        <f t="shared" ref="GH13:GH35" si="24">SUM(GI13:GJ13)</f>
        <v>73400</v>
      </c>
      <c r="GI13" s="237">
        <v>73400</v>
      </c>
      <c r="GJ13" s="243">
        <v>0</v>
      </c>
      <c r="GK13" s="233"/>
      <c r="GL13" s="234"/>
      <c r="GM13" s="234"/>
      <c r="GN13" s="235"/>
      <c r="GO13" s="236">
        <v>4111</v>
      </c>
      <c r="GP13" s="237">
        <f t="shared" ref="GP13:GP35" si="25">SUM(GQ13:GR13)</f>
        <v>73400</v>
      </c>
      <c r="GQ13" s="237">
        <v>73400</v>
      </c>
      <c r="GR13" s="243">
        <v>0</v>
      </c>
      <c r="GS13" s="233"/>
      <c r="GT13" s="234"/>
      <c r="GU13" s="234"/>
      <c r="GV13" s="235"/>
      <c r="GW13" s="236">
        <v>4111</v>
      </c>
      <c r="GX13" s="237">
        <f t="shared" ref="GX13:GX35" si="26">SUM(GY13:GZ13)</f>
        <v>73400</v>
      </c>
      <c r="GY13" s="237">
        <v>73400</v>
      </c>
      <c r="GZ13" s="243">
        <v>0</v>
      </c>
      <c r="HA13" s="233"/>
      <c r="HB13" s="234"/>
      <c r="HC13" s="234"/>
      <c r="HD13" s="235"/>
      <c r="HE13" s="236">
        <v>4111</v>
      </c>
      <c r="HF13" s="237">
        <f t="shared" ref="HF13:HF35" si="27">SUM(HG13:HH13)</f>
        <v>73400</v>
      </c>
      <c r="HG13" s="237">
        <v>73400</v>
      </c>
      <c r="HH13" s="243">
        <v>0</v>
      </c>
      <c r="HI13" s="233"/>
      <c r="HJ13" s="234"/>
      <c r="HK13" s="234"/>
      <c r="HL13" s="235"/>
      <c r="HM13" s="236">
        <v>4111</v>
      </c>
      <c r="HN13" s="237">
        <f t="shared" ref="HN13:HN35" si="28">SUM(HO13:HP13)</f>
        <v>73400</v>
      </c>
      <c r="HO13" s="237">
        <v>73400</v>
      </c>
      <c r="HP13" s="243">
        <v>0</v>
      </c>
      <c r="HQ13" s="233"/>
      <c r="HR13" s="234"/>
      <c r="HS13" s="234"/>
      <c r="HT13" s="235"/>
      <c r="HU13" s="236">
        <v>4111</v>
      </c>
      <c r="HV13" s="237">
        <f t="shared" ref="HV13:HV35" si="29">SUM(HW13:HX13)</f>
        <v>73400</v>
      </c>
      <c r="HW13" s="237">
        <v>73400</v>
      </c>
      <c r="HX13" s="243">
        <v>0</v>
      </c>
      <c r="HY13" s="233"/>
      <c r="HZ13" s="234"/>
      <c r="IA13" s="234"/>
      <c r="IB13" s="235"/>
      <c r="IC13" s="236">
        <v>4111</v>
      </c>
      <c r="ID13" s="237">
        <f t="shared" ref="ID13:ID35" si="30">SUM(IE13:IF13)</f>
        <v>73400</v>
      </c>
      <c r="IE13" s="237">
        <v>73400</v>
      </c>
      <c r="IF13" s="243">
        <v>0</v>
      </c>
      <c r="IG13" s="233"/>
      <c r="IH13" s="234"/>
      <c r="II13" s="234"/>
      <c r="IJ13" s="235"/>
      <c r="IK13" s="236">
        <v>4111</v>
      </c>
      <c r="IL13" s="237">
        <f t="shared" ref="IL13:IL35" si="31">SUM(IM13:IN13)</f>
        <v>73400</v>
      </c>
      <c r="IM13" s="237">
        <v>73400</v>
      </c>
      <c r="IN13" s="243">
        <v>0</v>
      </c>
      <c r="IO13" s="233"/>
      <c r="IP13" s="234"/>
      <c r="IQ13" s="234"/>
      <c r="IR13" s="235"/>
      <c r="IS13" s="236">
        <v>4111</v>
      </c>
      <c r="IT13" s="237">
        <f t="shared" ref="IT13:IT35" si="32">SUM(IU13:IV13)</f>
        <v>73400</v>
      </c>
      <c r="IU13" s="237">
        <v>73400</v>
      </c>
      <c r="IV13" s="243">
        <v>0</v>
      </c>
    </row>
    <row r="14" spans="1:256" ht="15" customHeight="1">
      <c r="A14" s="233"/>
      <c r="B14" s="234"/>
      <c r="C14" s="234"/>
      <c r="D14" s="235"/>
      <c r="E14" s="236" t="s">
        <v>656</v>
      </c>
      <c r="F14" s="237">
        <f>G14</f>
        <v>0</v>
      </c>
      <c r="G14" s="238">
        <v>0</v>
      </c>
      <c r="H14" s="235" t="s">
        <v>284</v>
      </c>
      <c r="I14" s="239"/>
      <c r="J14" s="240">
        <v>6609</v>
      </c>
      <c r="K14" s="223">
        <f t="shared" si="0"/>
        <v>-6609</v>
      </c>
      <c r="L14" s="199">
        <f t="shared" si="1"/>
        <v>0</v>
      </c>
      <c r="M14" s="199">
        <f t="shared" si="2"/>
        <v>-100</v>
      </c>
      <c r="N14" s="241"/>
      <c r="O14" s="241"/>
      <c r="P14" s="241"/>
      <c r="Q14" s="239"/>
      <c r="R14" s="242"/>
      <c r="S14" s="234"/>
      <c r="T14" s="235"/>
      <c r="U14" s="236">
        <v>4112</v>
      </c>
      <c r="V14" s="237">
        <f t="shared" si="3"/>
        <v>1204</v>
      </c>
      <c r="W14" s="237">
        <v>1204</v>
      </c>
      <c r="X14" s="243">
        <v>0</v>
      </c>
      <c r="Y14" s="233"/>
      <c r="Z14" s="234"/>
      <c r="AA14" s="234"/>
      <c r="AB14" s="235"/>
      <c r="AC14" s="236">
        <v>4112</v>
      </c>
      <c r="AD14" s="237">
        <f t="shared" si="4"/>
        <v>1204</v>
      </c>
      <c r="AE14" s="237">
        <v>1204</v>
      </c>
      <c r="AF14" s="243">
        <v>0</v>
      </c>
      <c r="AG14" s="233"/>
      <c r="AH14" s="234"/>
      <c r="AI14" s="234"/>
      <c r="AJ14" s="235"/>
      <c r="AK14" s="236">
        <v>4112</v>
      </c>
      <c r="AL14" s="237">
        <f t="shared" si="5"/>
        <v>1204</v>
      </c>
      <c r="AM14" s="237">
        <v>1204</v>
      </c>
      <c r="AN14" s="243">
        <v>0</v>
      </c>
      <c r="AO14" s="233"/>
      <c r="AP14" s="234"/>
      <c r="AQ14" s="234"/>
      <c r="AR14" s="235"/>
      <c r="AS14" s="236">
        <v>4112</v>
      </c>
      <c r="AT14" s="237">
        <f t="shared" si="6"/>
        <v>1204</v>
      </c>
      <c r="AU14" s="237">
        <v>1204</v>
      </c>
      <c r="AV14" s="243">
        <v>0</v>
      </c>
      <c r="AW14" s="233"/>
      <c r="AX14" s="234"/>
      <c r="AY14" s="234"/>
      <c r="AZ14" s="235"/>
      <c r="BA14" s="236">
        <v>4112</v>
      </c>
      <c r="BB14" s="237">
        <f t="shared" si="7"/>
        <v>1204</v>
      </c>
      <c r="BC14" s="237">
        <v>1204</v>
      </c>
      <c r="BD14" s="243">
        <v>0</v>
      </c>
      <c r="BE14" s="233"/>
      <c r="BF14" s="234"/>
      <c r="BG14" s="234"/>
      <c r="BH14" s="235"/>
      <c r="BI14" s="236">
        <v>4112</v>
      </c>
      <c r="BJ14" s="237">
        <f t="shared" si="8"/>
        <v>1204</v>
      </c>
      <c r="BK14" s="237">
        <v>1204</v>
      </c>
      <c r="BL14" s="243">
        <v>0</v>
      </c>
      <c r="BM14" s="233"/>
      <c r="BN14" s="234"/>
      <c r="BO14" s="234"/>
      <c r="BP14" s="235"/>
      <c r="BQ14" s="236">
        <v>4112</v>
      </c>
      <c r="BR14" s="237">
        <f t="shared" si="9"/>
        <v>1204</v>
      </c>
      <c r="BS14" s="237">
        <v>1204</v>
      </c>
      <c r="BT14" s="243">
        <v>0</v>
      </c>
      <c r="BU14" s="233"/>
      <c r="BV14" s="234"/>
      <c r="BW14" s="234"/>
      <c r="BX14" s="235"/>
      <c r="BY14" s="236">
        <v>4112</v>
      </c>
      <c r="BZ14" s="237">
        <f t="shared" si="10"/>
        <v>1204</v>
      </c>
      <c r="CA14" s="237">
        <v>1204</v>
      </c>
      <c r="CB14" s="243">
        <v>0</v>
      </c>
      <c r="CC14" s="233"/>
      <c r="CD14" s="234"/>
      <c r="CE14" s="234"/>
      <c r="CF14" s="235"/>
      <c r="CG14" s="236">
        <v>4112</v>
      </c>
      <c r="CH14" s="237">
        <f t="shared" si="11"/>
        <v>1204</v>
      </c>
      <c r="CI14" s="237">
        <v>1204</v>
      </c>
      <c r="CJ14" s="243">
        <v>0</v>
      </c>
      <c r="CK14" s="233"/>
      <c r="CL14" s="234"/>
      <c r="CM14" s="234"/>
      <c r="CN14" s="235"/>
      <c r="CO14" s="236">
        <v>4112</v>
      </c>
      <c r="CP14" s="237">
        <f t="shared" si="12"/>
        <v>1204</v>
      </c>
      <c r="CQ14" s="237">
        <v>1204</v>
      </c>
      <c r="CR14" s="243">
        <v>0</v>
      </c>
      <c r="CS14" s="233"/>
      <c r="CT14" s="234"/>
      <c r="CU14" s="234"/>
      <c r="CV14" s="235"/>
      <c r="CW14" s="236">
        <v>4112</v>
      </c>
      <c r="CX14" s="237">
        <f t="shared" si="13"/>
        <v>1204</v>
      </c>
      <c r="CY14" s="237">
        <v>1204</v>
      </c>
      <c r="CZ14" s="243">
        <v>0</v>
      </c>
      <c r="DA14" s="233"/>
      <c r="DB14" s="234"/>
      <c r="DC14" s="234"/>
      <c r="DD14" s="235"/>
      <c r="DE14" s="236">
        <v>4112</v>
      </c>
      <c r="DF14" s="237">
        <f t="shared" si="14"/>
        <v>1204</v>
      </c>
      <c r="DG14" s="237">
        <v>1204</v>
      </c>
      <c r="DH14" s="243">
        <v>0</v>
      </c>
      <c r="DI14" s="233"/>
      <c r="DJ14" s="234"/>
      <c r="DK14" s="234"/>
      <c r="DL14" s="235"/>
      <c r="DM14" s="236">
        <v>4112</v>
      </c>
      <c r="DN14" s="237">
        <f t="shared" si="15"/>
        <v>1204</v>
      </c>
      <c r="DO14" s="237">
        <v>1204</v>
      </c>
      <c r="DP14" s="243">
        <v>0</v>
      </c>
      <c r="DQ14" s="233"/>
      <c r="DR14" s="234"/>
      <c r="DS14" s="234"/>
      <c r="DT14" s="235"/>
      <c r="DU14" s="236">
        <v>4112</v>
      </c>
      <c r="DV14" s="237">
        <f t="shared" si="16"/>
        <v>1204</v>
      </c>
      <c r="DW14" s="237">
        <v>1204</v>
      </c>
      <c r="DX14" s="243">
        <v>0</v>
      </c>
      <c r="DY14" s="233"/>
      <c r="DZ14" s="234"/>
      <c r="EA14" s="234"/>
      <c r="EB14" s="235"/>
      <c r="EC14" s="236">
        <v>4112</v>
      </c>
      <c r="ED14" s="237">
        <f t="shared" si="17"/>
        <v>1204</v>
      </c>
      <c r="EE14" s="237">
        <v>1204</v>
      </c>
      <c r="EF14" s="243">
        <v>0</v>
      </c>
      <c r="EG14" s="233"/>
      <c r="EH14" s="234"/>
      <c r="EI14" s="234"/>
      <c r="EJ14" s="235"/>
      <c r="EK14" s="236">
        <v>4112</v>
      </c>
      <c r="EL14" s="237">
        <f t="shared" si="18"/>
        <v>1204</v>
      </c>
      <c r="EM14" s="237">
        <v>1204</v>
      </c>
      <c r="EN14" s="243">
        <v>0</v>
      </c>
      <c r="EO14" s="233"/>
      <c r="EP14" s="234"/>
      <c r="EQ14" s="234"/>
      <c r="ER14" s="235"/>
      <c r="ES14" s="236">
        <v>4112</v>
      </c>
      <c r="ET14" s="237">
        <f t="shared" si="19"/>
        <v>1204</v>
      </c>
      <c r="EU14" s="237">
        <v>1204</v>
      </c>
      <c r="EV14" s="243">
        <v>0</v>
      </c>
      <c r="EW14" s="233"/>
      <c r="EX14" s="234"/>
      <c r="EY14" s="234"/>
      <c r="EZ14" s="235"/>
      <c r="FA14" s="236">
        <v>4112</v>
      </c>
      <c r="FB14" s="237">
        <f t="shared" si="20"/>
        <v>1204</v>
      </c>
      <c r="FC14" s="237">
        <v>1204</v>
      </c>
      <c r="FD14" s="243">
        <v>0</v>
      </c>
      <c r="FE14" s="233"/>
      <c r="FF14" s="234"/>
      <c r="FG14" s="234"/>
      <c r="FH14" s="235"/>
      <c r="FI14" s="236">
        <v>4112</v>
      </c>
      <c r="FJ14" s="237">
        <f t="shared" si="21"/>
        <v>1204</v>
      </c>
      <c r="FK14" s="237">
        <v>1204</v>
      </c>
      <c r="FL14" s="243">
        <v>0</v>
      </c>
      <c r="FM14" s="233"/>
      <c r="FN14" s="234"/>
      <c r="FO14" s="234"/>
      <c r="FP14" s="235"/>
      <c r="FQ14" s="236">
        <v>4112</v>
      </c>
      <c r="FR14" s="237">
        <f t="shared" si="22"/>
        <v>1204</v>
      </c>
      <c r="FS14" s="237">
        <v>1204</v>
      </c>
      <c r="FT14" s="243">
        <v>0</v>
      </c>
      <c r="FU14" s="233"/>
      <c r="FV14" s="234"/>
      <c r="FW14" s="234"/>
      <c r="FX14" s="235"/>
      <c r="FY14" s="236">
        <v>4112</v>
      </c>
      <c r="FZ14" s="237">
        <f t="shared" si="23"/>
        <v>1204</v>
      </c>
      <c r="GA14" s="237">
        <v>1204</v>
      </c>
      <c r="GB14" s="243">
        <v>0</v>
      </c>
      <c r="GC14" s="233"/>
      <c r="GD14" s="234"/>
      <c r="GE14" s="234"/>
      <c r="GF14" s="235"/>
      <c r="GG14" s="236">
        <v>4112</v>
      </c>
      <c r="GH14" s="237">
        <f t="shared" si="24"/>
        <v>1204</v>
      </c>
      <c r="GI14" s="237">
        <v>1204</v>
      </c>
      <c r="GJ14" s="243">
        <v>0</v>
      </c>
      <c r="GK14" s="233"/>
      <c r="GL14" s="234"/>
      <c r="GM14" s="234"/>
      <c r="GN14" s="235"/>
      <c r="GO14" s="236">
        <v>4112</v>
      </c>
      <c r="GP14" s="237">
        <f t="shared" si="25"/>
        <v>1204</v>
      </c>
      <c r="GQ14" s="237">
        <v>1204</v>
      </c>
      <c r="GR14" s="243">
        <v>0</v>
      </c>
      <c r="GS14" s="233"/>
      <c r="GT14" s="234"/>
      <c r="GU14" s="234"/>
      <c r="GV14" s="235"/>
      <c r="GW14" s="236">
        <v>4112</v>
      </c>
      <c r="GX14" s="237">
        <f t="shared" si="26"/>
        <v>1204</v>
      </c>
      <c r="GY14" s="237">
        <v>1204</v>
      </c>
      <c r="GZ14" s="243">
        <v>0</v>
      </c>
      <c r="HA14" s="233"/>
      <c r="HB14" s="234"/>
      <c r="HC14" s="234"/>
      <c r="HD14" s="235"/>
      <c r="HE14" s="236">
        <v>4112</v>
      </c>
      <c r="HF14" s="237">
        <f t="shared" si="27"/>
        <v>1204</v>
      </c>
      <c r="HG14" s="237">
        <v>1204</v>
      </c>
      <c r="HH14" s="243">
        <v>0</v>
      </c>
      <c r="HI14" s="233"/>
      <c r="HJ14" s="234"/>
      <c r="HK14" s="234"/>
      <c r="HL14" s="235"/>
      <c r="HM14" s="236">
        <v>4112</v>
      </c>
      <c r="HN14" s="237">
        <f t="shared" si="28"/>
        <v>1204</v>
      </c>
      <c r="HO14" s="237">
        <v>1204</v>
      </c>
      <c r="HP14" s="243">
        <v>0</v>
      </c>
      <c r="HQ14" s="233"/>
      <c r="HR14" s="234"/>
      <c r="HS14" s="234"/>
      <c r="HT14" s="235"/>
      <c r="HU14" s="236">
        <v>4112</v>
      </c>
      <c r="HV14" s="237">
        <f t="shared" si="29"/>
        <v>1204</v>
      </c>
      <c r="HW14" s="237">
        <v>1204</v>
      </c>
      <c r="HX14" s="243">
        <v>0</v>
      </c>
      <c r="HY14" s="233"/>
      <c r="HZ14" s="234"/>
      <c r="IA14" s="234"/>
      <c r="IB14" s="235"/>
      <c r="IC14" s="236">
        <v>4112</v>
      </c>
      <c r="ID14" s="237">
        <f t="shared" si="30"/>
        <v>1204</v>
      </c>
      <c r="IE14" s="237">
        <v>1204</v>
      </c>
      <c r="IF14" s="243">
        <v>0</v>
      </c>
      <c r="IG14" s="233"/>
      <c r="IH14" s="234"/>
      <c r="II14" s="234"/>
      <c r="IJ14" s="235"/>
      <c r="IK14" s="236">
        <v>4112</v>
      </c>
      <c r="IL14" s="237">
        <f t="shared" si="31"/>
        <v>1204</v>
      </c>
      <c r="IM14" s="237">
        <v>1204</v>
      </c>
      <c r="IN14" s="243">
        <v>0</v>
      </c>
      <c r="IO14" s="233"/>
      <c r="IP14" s="234"/>
      <c r="IQ14" s="234"/>
      <c r="IR14" s="235"/>
      <c r="IS14" s="236">
        <v>4112</v>
      </c>
      <c r="IT14" s="237">
        <f t="shared" si="32"/>
        <v>1204</v>
      </c>
      <c r="IU14" s="237">
        <v>1204</v>
      </c>
      <c r="IV14" s="243">
        <v>0</v>
      </c>
    </row>
    <row r="15" spans="1:256" ht="15" customHeight="1">
      <c r="A15" s="233"/>
      <c r="B15" s="234"/>
      <c r="C15" s="234"/>
      <c r="D15" s="235"/>
      <c r="E15" s="236" t="s">
        <v>657</v>
      </c>
      <c r="F15" s="237">
        <f>G15</f>
        <v>2900</v>
      </c>
      <c r="G15" s="238">
        <v>2900</v>
      </c>
      <c r="H15" s="235" t="s">
        <v>284</v>
      </c>
      <c r="I15" s="239"/>
      <c r="J15" s="240">
        <v>3141.6</v>
      </c>
      <c r="K15" s="223">
        <f t="shared" si="0"/>
        <v>-241.59999999999991</v>
      </c>
      <c r="L15" s="199">
        <f t="shared" si="1"/>
        <v>92.309651133180552</v>
      </c>
      <c r="M15" s="199">
        <f t="shared" si="2"/>
        <v>-7.6903488668194484</v>
      </c>
      <c r="N15" s="241"/>
      <c r="O15" s="241"/>
      <c r="P15" s="241"/>
      <c r="Q15" s="239"/>
      <c r="R15" s="242"/>
      <c r="S15" s="234"/>
      <c r="T15" s="235"/>
      <c r="U15" s="236">
        <v>4212</v>
      </c>
      <c r="V15" s="237">
        <f t="shared" si="3"/>
        <v>3141.6</v>
      </c>
      <c r="W15" s="237">
        <v>3141.6</v>
      </c>
      <c r="X15" s="243">
        <v>0</v>
      </c>
      <c r="Y15" s="233"/>
      <c r="Z15" s="234"/>
      <c r="AA15" s="234"/>
      <c r="AB15" s="235"/>
      <c r="AC15" s="236">
        <v>4212</v>
      </c>
      <c r="AD15" s="237">
        <f t="shared" si="4"/>
        <v>3141.6</v>
      </c>
      <c r="AE15" s="237">
        <v>3141.6</v>
      </c>
      <c r="AF15" s="243">
        <v>0</v>
      </c>
      <c r="AG15" s="233"/>
      <c r="AH15" s="234"/>
      <c r="AI15" s="234"/>
      <c r="AJ15" s="235"/>
      <c r="AK15" s="236">
        <v>4212</v>
      </c>
      <c r="AL15" s="237">
        <f t="shared" si="5"/>
        <v>3141.6</v>
      </c>
      <c r="AM15" s="237">
        <v>3141.6</v>
      </c>
      <c r="AN15" s="243">
        <v>0</v>
      </c>
      <c r="AO15" s="233"/>
      <c r="AP15" s="234"/>
      <c r="AQ15" s="234"/>
      <c r="AR15" s="235"/>
      <c r="AS15" s="236">
        <v>4212</v>
      </c>
      <c r="AT15" s="237">
        <f t="shared" si="6"/>
        <v>3141.6</v>
      </c>
      <c r="AU15" s="237">
        <v>3141.6</v>
      </c>
      <c r="AV15" s="243">
        <v>0</v>
      </c>
      <c r="AW15" s="233"/>
      <c r="AX15" s="234"/>
      <c r="AY15" s="234"/>
      <c r="AZ15" s="235"/>
      <c r="BA15" s="236">
        <v>4212</v>
      </c>
      <c r="BB15" s="237">
        <f t="shared" si="7"/>
        <v>3141.6</v>
      </c>
      <c r="BC15" s="237">
        <v>3141.6</v>
      </c>
      <c r="BD15" s="243">
        <v>0</v>
      </c>
      <c r="BE15" s="233"/>
      <c r="BF15" s="234"/>
      <c r="BG15" s="234"/>
      <c r="BH15" s="235"/>
      <c r="BI15" s="236">
        <v>4212</v>
      </c>
      <c r="BJ15" s="237">
        <f t="shared" si="8"/>
        <v>3141.6</v>
      </c>
      <c r="BK15" s="237">
        <v>3141.6</v>
      </c>
      <c r="BL15" s="243">
        <v>0</v>
      </c>
      <c r="BM15" s="233"/>
      <c r="BN15" s="234"/>
      <c r="BO15" s="234"/>
      <c r="BP15" s="235"/>
      <c r="BQ15" s="236">
        <v>4212</v>
      </c>
      <c r="BR15" s="237">
        <f t="shared" si="9"/>
        <v>3141.6</v>
      </c>
      <c r="BS15" s="237">
        <v>3141.6</v>
      </c>
      <c r="BT15" s="243">
        <v>0</v>
      </c>
      <c r="BU15" s="233"/>
      <c r="BV15" s="234"/>
      <c r="BW15" s="234"/>
      <c r="BX15" s="235"/>
      <c r="BY15" s="236">
        <v>4212</v>
      </c>
      <c r="BZ15" s="237">
        <f t="shared" si="10"/>
        <v>3141.6</v>
      </c>
      <c r="CA15" s="237">
        <v>3141.6</v>
      </c>
      <c r="CB15" s="243">
        <v>0</v>
      </c>
      <c r="CC15" s="233"/>
      <c r="CD15" s="234"/>
      <c r="CE15" s="234"/>
      <c r="CF15" s="235"/>
      <c r="CG15" s="236">
        <v>4212</v>
      </c>
      <c r="CH15" s="237">
        <f t="shared" si="11"/>
        <v>3141.6</v>
      </c>
      <c r="CI15" s="237">
        <v>3141.6</v>
      </c>
      <c r="CJ15" s="243">
        <v>0</v>
      </c>
      <c r="CK15" s="233"/>
      <c r="CL15" s="234"/>
      <c r="CM15" s="234"/>
      <c r="CN15" s="235"/>
      <c r="CO15" s="236">
        <v>4212</v>
      </c>
      <c r="CP15" s="237">
        <f t="shared" si="12"/>
        <v>3141.6</v>
      </c>
      <c r="CQ15" s="237">
        <v>3141.6</v>
      </c>
      <c r="CR15" s="243">
        <v>0</v>
      </c>
      <c r="CS15" s="233"/>
      <c r="CT15" s="234"/>
      <c r="CU15" s="234"/>
      <c r="CV15" s="235"/>
      <c r="CW15" s="236">
        <v>4212</v>
      </c>
      <c r="CX15" s="237">
        <f t="shared" si="13"/>
        <v>3141.6</v>
      </c>
      <c r="CY15" s="237">
        <v>3141.6</v>
      </c>
      <c r="CZ15" s="243">
        <v>0</v>
      </c>
      <c r="DA15" s="233"/>
      <c r="DB15" s="234"/>
      <c r="DC15" s="234"/>
      <c r="DD15" s="235"/>
      <c r="DE15" s="236">
        <v>4212</v>
      </c>
      <c r="DF15" s="237">
        <f t="shared" si="14"/>
        <v>3141.6</v>
      </c>
      <c r="DG15" s="237">
        <v>3141.6</v>
      </c>
      <c r="DH15" s="243">
        <v>0</v>
      </c>
      <c r="DI15" s="233"/>
      <c r="DJ15" s="234"/>
      <c r="DK15" s="234"/>
      <c r="DL15" s="235"/>
      <c r="DM15" s="236">
        <v>4212</v>
      </c>
      <c r="DN15" s="237">
        <f t="shared" si="15"/>
        <v>3141.6</v>
      </c>
      <c r="DO15" s="237">
        <v>3141.6</v>
      </c>
      <c r="DP15" s="243">
        <v>0</v>
      </c>
      <c r="DQ15" s="233"/>
      <c r="DR15" s="234"/>
      <c r="DS15" s="234"/>
      <c r="DT15" s="235"/>
      <c r="DU15" s="236">
        <v>4212</v>
      </c>
      <c r="DV15" s="237">
        <f t="shared" si="16"/>
        <v>3141.6</v>
      </c>
      <c r="DW15" s="237">
        <v>3141.6</v>
      </c>
      <c r="DX15" s="243">
        <v>0</v>
      </c>
      <c r="DY15" s="233"/>
      <c r="DZ15" s="234"/>
      <c r="EA15" s="234"/>
      <c r="EB15" s="235"/>
      <c r="EC15" s="236">
        <v>4212</v>
      </c>
      <c r="ED15" s="237">
        <f t="shared" si="17"/>
        <v>3141.6</v>
      </c>
      <c r="EE15" s="237">
        <v>3141.6</v>
      </c>
      <c r="EF15" s="243">
        <v>0</v>
      </c>
      <c r="EG15" s="233"/>
      <c r="EH15" s="234"/>
      <c r="EI15" s="234"/>
      <c r="EJ15" s="235"/>
      <c r="EK15" s="236">
        <v>4212</v>
      </c>
      <c r="EL15" s="237">
        <f t="shared" si="18"/>
        <v>3141.6</v>
      </c>
      <c r="EM15" s="237">
        <v>3141.6</v>
      </c>
      <c r="EN15" s="243">
        <v>0</v>
      </c>
      <c r="EO15" s="233"/>
      <c r="EP15" s="234"/>
      <c r="EQ15" s="234"/>
      <c r="ER15" s="235"/>
      <c r="ES15" s="236">
        <v>4212</v>
      </c>
      <c r="ET15" s="237">
        <f t="shared" si="19"/>
        <v>3141.6</v>
      </c>
      <c r="EU15" s="237">
        <v>3141.6</v>
      </c>
      <c r="EV15" s="243">
        <v>0</v>
      </c>
      <c r="EW15" s="233"/>
      <c r="EX15" s="234"/>
      <c r="EY15" s="234"/>
      <c r="EZ15" s="235"/>
      <c r="FA15" s="236">
        <v>4212</v>
      </c>
      <c r="FB15" s="237">
        <f t="shared" si="20"/>
        <v>3141.6</v>
      </c>
      <c r="FC15" s="237">
        <v>3141.6</v>
      </c>
      <c r="FD15" s="243">
        <v>0</v>
      </c>
      <c r="FE15" s="233"/>
      <c r="FF15" s="234"/>
      <c r="FG15" s="234"/>
      <c r="FH15" s="235"/>
      <c r="FI15" s="236">
        <v>4212</v>
      </c>
      <c r="FJ15" s="237">
        <f t="shared" si="21"/>
        <v>3141.6</v>
      </c>
      <c r="FK15" s="237">
        <v>3141.6</v>
      </c>
      <c r="FL15" s="243">
        <v>0</v>
      </c>
      <c r="FM15" s="233"/>
      <c r="FN15" s="234"/>
      <c r="FO15" s="234"/>
      <c r="FP15" s="235"/>
      <c r="FQ15" s="236">
        <v>4212</v>
      </c>
      <c r="FR15" s="237">
        <f t="shared" si="22"/>
        <v>3141.6</v>
      </c>
      <c r="FS15" s="237">
        <v>3141.6</v>
      </c>
      <c r="FT15" s="243">
        <v>0</v>
      </c>
      <c r="FU15" s="233"/>
      <c r="FV15" s="234"/>
      <c r="FW15" s="234"/>
      <c r="FX15" s="235"/>
      <c r="FY15" s="236">
        <v>4212</v>
      </c>
      <c r="FZ15" s="237">
        <f t="shared" si="23"/>
        <v>3141.6</v>
      </c>
      <c r="GA15" s="237">
        <v>3141.6</v>
      </c>
      <c r="GB15" s="243">
        <v>0</v>
      </c>
      <c r="GC15" s="233"/>
      <c r="GD15" s="234"/>
      <c r="GE15" s="234"/>
      <c r="GF15" s="235"/>
      <c r="GG15" s="236">
        <v>4212</v>
      </c>
      <c r="GH15" s="237">
        <f t="shared" si="24"/>
        <v>3141.6</v>
      </c>
      <c r="GI15" s="237">
        <v>3141.6</v>
      </c>
      <c r="GJ15" s="243">
        <v>0</v>
      </c>
      <c r="GK15" s="233"/>
      <c r="GL15" s="234"/>
      <c r="GM15" s="234"/>
      <c r="GN15" s="235"/>
      <c r="GO15" s="236">
        <v>4212</v>
      </c>
      <c r="GP15" s="237">
        <f t="shared" si="25"/>
        <v>3141.6</v>
      </c>
      <c r="GQ15" s="237">
        <v>3141.6</v>
      </c>
      <c r="GR15" s="243">
        <v>0</v>
      </c>
      <c r="GS15" s="233"/>
      <c r="GT15" s="234"/>
      <c r="GU15" s="234"/>
      <c r="GV15" s="235"/>
      <c r="GW15" s="236">
        <v>4212</v>
      </c>
      <c r="GX15" s="237">
        <f t="shared" si="26"/>
        <v>3141.6</v>
      </c>
      <c r="GY15" s="237">
        <v>3141.6</v>
      </c>
      <c r="GZ15" s="243">
        <v>0</v>
      </c>
      <c r="HA15" s="233"/>
      <c r="HB15" s="234"/>
      <c r="HC15" s="234"/>
      <c r="HD15" s="235"/>
      <c r="HE15" s="236">
        <v>4212</v>
      </c>
      <c r="HF15" s="237">
        <f t="shared" si="27"/>
        <v>3141.6</v>
      </c>
      <c r="HG15" s="237">
        <v>3141.6</v>
      </c>
      <c r="HH15" s="243">
        <v>0</v>
      </c>
      <c r="HI15" s="233"/>
      <c r="HJ15" s="234"/>
      <c r="HK15" s="234"/>
      <c r="HL15" s="235"/>
      <c r="HM15" s="236">
        <v>4212</v>
      </c>
      <c r="HN15" s="237">
        <f t="shared" si="28"/>
        <v>3141.6</v>
      </c>
      <c r="HO15" s="237">
        <v>3141.6</v>
      </c>
      <c r="HP15" s="243">
        <v>0</v>
      </c>
      <c r="HQ15" s="233"/>
      <c r="HR15" s="234"/>
      <c r="HS15" s="234"/>
      <c r="HT15" s="235"/>
      <c r="HU15" s="236">
        <v>4212</v>
      </c>
      <c r="HV15" s="237">
        <f t="shared" si="29"/>
        <v>3141.6</v>
      </c>
      <c r="HW15" s="237">
        <v>3141.6</v>
      </c>
      <c r="HX15" s="243">
        <v>0</v>
      </c>
      <c r="HY15" s="233"/>
      <c r="HZ15" s="234"/>
      <c r="IA15" s="234"/>
      <c r="IB15" s="235"/>
      <c r="IC15" s="236">
        <v>4212</v>
      </c>
      <c r="ID15" s="237">
        <f t="shared" si="30"/>
        <v>3141.6</v>
      </c>
      <c r="IE15" s="237">
        <v>3141.6</v>
      </c>
      <c r="IF15" s="243">
        <v>0</v>
      </c>
      <c r="IG15" s="233"/>
      <c r="IH15" s="234"/>
      <c r="II15" s="234"/>
      <c r="IJ15" s="235"/>
      <c r="IK15" s="236">
        <v>4212</v>
      </c>
      <c r="IL15" s="237">
        <f t="shared" si="31"/>
        <v>3141.6</v>
      </c>
      <c r="IM15" s="237">
        <v>3141.6</v>
      </c>
      <c r="IN15" s="243">
        <v>0</v>
      </c>
      <c r="IO15" s="233"/>
      <c r="IP15" s="234"/>
      <c r="IQ15" s="234"/>
      <c r="IR15" s="235"/>
      <c r="IS15" s="236">
        <v>4212</v>
      </c>
      <c r="IT15" s="237">
        <f t="shared" si="32"/>
        <v>3141.6</v>
      </c>
      <c r="IU15" s="237">
        <v>3141.6</v>
      </c>
      <c r="IV15" s="243">
        <v>0</v>
      </c>
    </row>
    <row r="16" spans="1:256" ht="15" customHeight="1">
      <c r="A16" s="233"/>
      <c r="B16" s="234"/>
      <c r="C16" s="234"/>
      <c r="D16" s="235"/>
      <c r="E16" s="236" t="s">
        <v>658</v>
      </c>
      <c r="F16" s="237">
        <f t="shared" ref="F16:F34" si="33">G16</f>
        <v>100</v>
      </c>
      <c r="G16" s="238">
        <v>100</v>
      </c>
      <c r="H16" s="235" t="s">
        <v>284</v>
      </c>
      <c r="I16" s="239"/>
      <c r="J16" s="240">
        <v>220</v>
      </c>
      <c r="K16" s="223">
        <f t="shared" si="0"/>
        <v>-120</v>
      </c>
      <c r="L16" s="199">
        <f t="shared" si="1"/>
        <v>45.454545454545453</v>
      </c>
      <c r="M16" s="199">
        <f t="shared" si="2"/>
        <v>-54.545454545454547</v>
      </c>
      <c r="N16" s="241"/>
      <c r="O16" s="241"/>
      <c r="P16" s="241"/>
      <c r="Q16" s="239"/>
      <c r="R16" s="242"/>
      <c r="S16" s="234"/>
      <c r="T16" s="235"/>
      <c r="U16" s="236">
        <v>4213</v>
      </c>
      <c r="V16" s="237">
        <f t="shared" si="3"/>
        <v>220</v>
      </c>
      <c r="W16" s="237">
        <v>220</v>
      </c>
      <c r="X16" s="243">
        <v>0</v>
      </c>
      <c r="Y16" s="233"/>
      <c r="Z16" s="234"/>
      <c r="AA16" s="234"/>
      <c r="AB16" s="235"/>
      <c r="AC16" s="236">
        <v>4213</v>
      </c>
      <c r="AD16" s="237">
        <f t="shared" si="4"/>
        <v>220</v>
      </c>
      <c r="AE16" s="237">
        <v>220</v>
      </c>
      <c r="AF16" s="243">
        <v>0</v>
      </c>
      <c r="AG16" s="233"/>
      <c r="AH16" s="234"/>
      <c r="AI16" s="234"/>
      <c r="AJ16" s="235"/>
      <c r="AK16" s="236">
        <v>4213</v>
      </c>
      <c r="AL16" s="237">
        <f t="shared" si="5"/>
        <v>220</v>
      </c>
      <c r="AM16" s="237">
        <v>220</v>
      </c>
      <c r="AN16" s="243">
        <v>0</v>
      </c>
      <c r="AO16" s="233"/>
      <c r="AP16" s="234"/>
      <c r="AQ16" s="234"/>
      <c r="AR16" s="235"/>
      <c r="AS16" s="236">
        <v>4213</v>
      </c>
      <c r="AT16" s="237">
        <f t="shared" si="6"/>
        <v>220</v>
      </c>
      <c r="AU16" s="237">
        <v>220</v>
      </c>
      <c r="AV16" s="243">
        <v>0</v>
      </c>
      <c r="AW16" s="233"/>
      <c r="AX16" s="234"/>
      <c r="AY16" s="234"/>
      <c r="AZ16" s="235"/>
      <c r="BA16" s="236">
        <v>4213</v>
      </c>
      <c r="BB16" s="237">
        <f t="shared" si="7"/>
        <v>220</v>
      </c>
      <c r="BC16" s="237">
        <v>220</v>
      </c>
      <c r="BD16" s="243">
        <v>0</v>
      </c>
      <c r="BE16" s="233"/>
      <c r="BF16" s="234"/>
      <c r="BG16" s="234"/>
      <c r="BH16" s="235"/>
      <c r="BI16" s="236">
        <v>4213</v>
      </c>
      <c r="BJ16" s="237">
        <f t="shared" si="8"/>
        <v>220</v>
      </c>
      <c r="BK16" s="237">
        <v>220</v>
      </c>
      <c r="BL16" s="243">
        <v>0</v>
      </c>
      <c r="BM16" s="233"/>
      <c r="BN16" s="234"/>
      <c r="BO16" s="234"/>
      <c r="BP16" s="235"/>
      <c r="BQ16" s="236">
        <v>4213</v>
      </c>
      <c r="BR16" s="237">
        <f t="shared" si="9"/>
        <v>220</v>
      </c>
      <c r="BS16" s="237">
        <v>220</v>
      </c>
      <c r="BT16" s="243">
        <v>0</v>
      </c>
      <c r="BU16" s="233"/>
      <c r="BV16" s="234"/>
      <c r="BW16" s="234"/>
      <c r="BX16" s="235"/>
      <c r="BY16" s="236">
        <v>4213</v>
      </c>
      <c r="BZ16" s="237">
        <f t="shared" si="10"/>
        <v>220</v>
      </c>
      <c r="CA16" s="237">
        <v>220</v>
      </c>
      <c r="CB16" s="243">
        <v>0</v>
      </c>
      <c r="CC16" s="233"/>
      <c r="CD16" s="234"/>
      <c r="CE16" s="234"/>
      <c r="CF16" s="235"/>
      <c r="CG16" s="236">
        <v>4213</v>
      </c>
      <c r="CH16" s="237">
        <f t="shared" si="11"/>
        <v>220</v>
      </c>
      <c r="CI16" s="237">
        <v>220</v>
      </c>
      <c r="CJ16" s="243">
        <v>0</v>
      </c>
      <c r="CK16" s="233"/>
      <c r="CL16" s="234"/>
      <c r="CM16" s="234"/>
      <c r="CN16" s="235"/>
      <c r="CO16" s="236">
        <v>4213</v>
      </c>
      <c r="CP16" s="237">
        <f t="shared" si="12"/>
        <v>220</v>
      </c>
      <c r="CQ16" s="237">
        <v>220</v>
      </c>
      <c r="CR16" s="243">
        <v>0</v>
      </c>
      <c r="CS16" s="233"/>
      <c r="CT16" s="234"/>
      <c r="CU16" s="234"/>
      <c r="CV16" s="235"/>
      <c r="CW16" s="236">
        <v>4213</v>
      </c>
      <c r="CX16" s="237">
        <f t="shared" si="13"/>
        <v>220</v>
      </c>
      <c r="CY16" s="237">
        <v>220</v>
      </c>
      <c r="CZ16" s="243">
        <v>0</v>
      </c>
      <c r="DA16" s="233"/>
      <c r="DB16" s="234"/>
      <c r="DC16" s="234"/>
      <c r="DD16" s="235"/>
      <c r="DE16" s="236">
        <v>4213</v>
      </c>
      <c r="DF16" s="237">
        <f t="shared" si="14"/>
        <v>220</v>
      </c>
      <c r="DG16" s="237">
        <v>220</v>
      </c>
      <c r="DH16" s="243">
        <v>0</v>
      </c>
      <c r="DI16" s="233"/>
      <c r="DJ16" s="234"/>
      <c r="DK16" s="234"/>
      <c r="DL16" s="235"/>
      <c r="DM16" s="236">
        <v>4213</v>
      </c>
      <c r="DN16" s="237">
        <f t="shared" si="15"/>
        <v>220</v>
      </c>
      <c r="DO16" s="237">
        <v>220</v>
      </c>
      <c r="DP16" s="243">
        <v>0</v>
      </c>
      <c r="DQ16" s="233"/>
      <c r="DR16" s="234"/>
      <c r="DS16" s="234"/>
      <c r="DT16" s="235"/>
      <c r="DU16" s="236">
        <v>4213</v>
      </c>
      <c r="DV16" s="237">
        <f t="shared" si="16"/>
        <v>220</v>
      </c>
      <c r="DW16" s="237">
        <v>220</v>
      </c>
      <c r="DX16" s="243">
        <v>0</v>
      </c>
      <c r="DY16" s="233"/>
      <c r="DZ16" s="234"/>
      <c r="EA16" s="234"/>
      <c r="EB16" s="235"/>
      <c r="EC16" s="236">
        <v>4213</v>
      </c>
      <c r="ED16" s="237">
        <f t="shared" si="17"/>
        <v>220</v>
      </c>
      <c r="EE16" s="237">
        <v>220</v>
      </c>
      <c r="EF16" s="243">
        <v>0</v>
      </c>
      <c r="EG16" s="233"/>
      <c r="EH16" s="234"/>
      <c r="EI16" s="234"/>
      <c r="EJ16" s="235"/>
      <c r="EK16" s="236">
        <v>4213</v>
      </c>
      <c r="EL16" s="237">
        <f t="shared" si="18"/>
        <v>220</v>
      </c>
      <c r="EM16" s="237">
        <v>220</v>
      </c>
      <c r="EN16" s="243">
        <v>0</v>
      </c>
      <c r="EO16" s="233"/>
      <c r="EP16" s="234"/>
      <c r="EQ16" s="234"/>
      <c r="ER16" s="235"/>
      <c r="ES16" s="236">
        <v>4213</v>
      </c>
      <c r="ET16" s="237">
        <f t="shared" si="19"/>
        <v>220</v>
      </c>
      <c r="EU16" s="237">
        <v>220</v>
      </c>
      <c r="EV16" s="243">
        <v>0</v>
      </c>
      <c r="EW16" s="233"/>
      <c r="EX16" s="234"/>
      <c r="EY16" s="234"/>
      <c r="EZ16" s="235"/>
      <c r="FA16" s="236">
        <v>4213</v>
      </c>
      <c r="FB16" s="237">
        <f t="shared" si="20"/>
        <v>220</v>
      </c>
      <c r="FC16" s="237">
        <v>220</v>
      </c>
      <c r="FD16" s="243">
        <v>0</v>
      </c>
      <c r="FE16" s="233"/>
      <c r="FF16" s="234"/>
      <c r="FG16" s="234"/>
      <c r="FH16" s="235"/>
      <c r="FI16" s="236">
        <v>4213</v>
      </c>
      <c r="FJ16" s="237">
        <f t="shared" si="21"/>
        <v>220</v>
      </c>
      <c r="FK16" s="237">
        <v>220</v>
      </c>
      <c r="FL16" s="243">
        <v>0</v>
      </c>
      <c r="FM16" s="233"/>
      <c r="FN16" s="234"/>
      <c r="FO16" s="234"/>
      <c r="FP16" s="235"/>
      <c r="FQ16" s="236">
        <v>4213</v>
      </c>
      <c r="FR16" s="237">
        <f t="shared" si="22"/>
        <v>220</v>
      </c>
      <c r="FS16" s="237">
        <v>220</v>
      </c>
      <c r="FT16" s="243">
        <v>0</v>
      </c>
      <c r="FU16" s="233"/>
      <c r="FV16" s="234"/>
      <c r="FW16" s="234"/>
      <c r="FX16" s="235"/>
      <c r="FY16" s="236">
        <v>4213</v>
      </c>
      <c r="FZ16" s="237">
        <f t="shared" si="23"/>
        <v>220</v>
      </c>
      <c r="GA16" s="237">
        <v>220</v>
      </c>
      <c r="GB16" s="243">
        <v>0</v>
      </c>
      <c r="GC16" s="233"/>
      <c r="GD16" s="234"/>
      <c r="GE16" s="234"/>
      <c r="GF16" s="235"/>
      <c r="GG16" s="236">
        <v>4213</v>
      </c>
      <c r="GH16" s="237">
        <f t="shared" si="24"/>
        <v>220</v>
      </c>
      <c r="GI16" s="237">
        <v>220</v>
      </c>
      <c r="GJ16" s="243">
        <v>0</v>
      </c>
      <c r="GK16" s="233"/>
      <c r="GL16" s="234"/>
      <c r="GM16" s="234"/>
      <c r="GN16" s="235"/>
      <c r="GO16" s="236">
        <v>4213</v>
      </c>
      <c r="GP16" s="237">
        <f t="shared" si="25"/>
        <v>220</v>
      </c>
      <c r="GQ16" s="237">
        <v>220</v>
      </c>
      <c r="GR16" s="243">
        <v>0</v>
      </c>
      <c r="GS16" s="233"/>
      <c r="GT16" s="234"/>
      <c r="GU16" s="234"/>
      <c r="GV16" s="235"/>
      <c r="GW16" s="236">
        <v>4213</v>
      </c>
      <c r="GX16" s="237">
        <f t="shared" si="26"/>
        <v>220</v>
      </c>
      <c r="GY16" s="237">
        <v>220</v>
      </c>
      <c r="GZ16" s="243">
        <v>0</v>
      </c>
      <c r="HA16" s="233"/>
      <c r="HB16" s="234"/>
      <c r="HC16" s="234"/>
      <c r="HD16" s="235"/>
      <c r="HE16" s="236">
        <v>4213</v>
      </c>
      <c r="HF16" s="237">
        <f t="shared" si="27"/>
        <v>220</v>
      </c>
      <c r="HG16" s="237">
        <v>220</v>
      </c>
      <c r="HH16" s="243">
        <v>0</v>
      </c>
      <c r="HI16" s="233"/>
      <c r="HJ16" s="234"/>
      <c r="HK16" s="234"/>
      <c r="HL16" s="235"/>
      <c r="HM16" s="236">
        <v>4213</v>
      </c>
      <c r="HN16" s="237">
        <f t="shared" si="28"/>
        <v>220</v>
      </c>
      <c r="HO16" s="237">
        <v>220</v>
      </c>
      <c r="HP16" s="243">
        <v>0</v>
      </c>
      <c r="HQ16" s="233"/>
      <c r="HR16" s="234"/>
      <c r="HS16" s="234"/>
      <c r="HT16" s="235"/>
      <c r="HU16" s="236">
        <v>4213</v>
      </c>
      <c r="HV16" s="237">
        <f t="shared" si="29"/>
        <v>220</v>
      </c>
      <c r="HW16" s="237">
        <v>220</v>
      </c>
      <c r="HX16" s="243">
        <v>0</v>
      </c>
      <c r="HY16" s="233"/>
      <c r="HZ16" s="234"/>
      <c r="IA16" s="234"/>
      <c r="IB16" s="235"/>
      <c r="IC16" s="236">
        <v>4213</v>
      </c>
      <c r="ID16" s="237">
        <f t="shared" si="30"/>
        <v>220</v>
      </c>
      <c r="IE16" s="237">
        <v>220</v>
      </c>
      <c r="IF16" s="243">
        <v>0</v>
      </c>
      <c r="IG16" s="233"/>
      <c r="IH16" s="234"/>
      <c r="II16" s="234"/>
      <c r="IJ16" s="235"/>
      <c r="IK16" s="236">
        <v>4213</v>
      </c>
      <c r="IL16" s="237">
        <f t="shared" si="31"/>
        <v>220</v>
      </c>
      <c r="IM16" s="237">
        <v>220</v>
      </c>
      <c r="IN16" s="243">
        <v>0</v>
      </c>
      <c r="IO16" s="233"/>
      <c r="IP16" s="234"/>
      <c r="IQ16" s="234"/>
      <c r="IR16" s="235"/>
      <c r="IS16" s="236">
        <v>4213</v>
      </c>
      <c r="IT16" s="237">
        <f t="shared" si="32"/>
        <v>220</v>
      </c>
      <c r="IU16" s="237">
        <v>220</v>
      </c>
      <c r="IV16" s="243">
        <v>0</v>
      </c>
    </row>
    <row r="17" spans="1:256" s="221" customFormat="1" ht="15" customHeight="1">
      <c r="A17" s="233"/>
      <c r="B17" s="234"/>
      <c r="C17" s="234"/>
      <c r="D17" s="235"/>
      <c r="E17" s="236" t="s">
        <v>659</v>
      </c>
      <c r="F17" s="237">
        <f t="shared" si="33"/>
        <v>1480</v>
      </c>
      <c r="G17" s="238">
        <v>1480</v>
      </c>
      <c r="H17" s="235" t="s">
        <v>284</v>
      </c>
      <c r="I17" s="239"/>
      <c r="J17" s="240">
        <v>1548.2</v>
      </c>
      <c r="K17" s="223">
        <f t="shared" si="0"/>
        <v>-68.200000000000045</v>
      </c>
      <c r="L17" s="199">
        <f t="shared" si="1"/>
        <v>95.594884381862812</v>
      </c>
      <c r="M17" s="199">
        <f t="shared" si="2"/>
        <v>-4.405115618137188</v>
      </c>
      <c r="N17" s="241"/>
      <c r="O17" s="241"/>
      <c r="P17" s="241"/>
      <c r="Q17" s="239"/>
      <c r="R17" s="242"/>
      <c r="S17" s="234"/>
      <c r="T17" s="235"/>
      <c r="U17" s="236">
        <v>4214</v>
      </c>
      <c r="V17" s="237">
        <f t="shared" si="3"/>
        <v>1548.2</v>
      </c>
      <c r="W17" s="237">
        <v>1548.2</v>
      </c>
      <c r="X17" s="243">
        <v>0</v>
      </c>
      <c r="Y17" s="233"/>
      <c r="Z17" s="234"/>
      <c r="AA17" s="234"/>
      <c r="AB17" s="235"/>
      <c r="AC17" s="236">
        <v>4214</v>
      </c>
      <c r="AD17" s="237">
        <f t="shared" si="4"/>
        <v>1548.2</v>
      </c>
      <c r="AE17" s="237">
        <v>1548.2</v>
      </c>
      <c r="AF17" s="243">
        <v>0</v>
      </c>
      <c r="AG17" s="233"/>
      <c r="AH17" s="234"/>
      <c r="AI17" s="234"/>
      <c r="AJ17" s="235"/>
      <c r="AK17" s="236">
        <v>4214</v>
      </c>
      <c r="AL17" s="237">
        <f t="shared" si="5"/>
        <v>1548.2</v>
      </c>
      <c r="AM17" s="237">
        <v>1548.2</v>
      </c>
      <c r="AN17" s="243">
        <v>0</v>
      </c>
      <c r="AO17" s="233"/>
      <c r="AP17" s="234"/>
      <c r="AQ17" s="234"/>
      <c r="AR17" s="235"/>
      <c r="AS17" s="236">
        <v>4214</v>
      </c>
      <c r="AT17" s="237">
        <f t="shared" si="6"/>
        <v>1548.2</v>
      </c>
      <c r="AU17" s="237">
        <v>1548.2</v>
      </c>
      <c r="AV17" s="243">
        <v>0</v>
      </c>
      <c r="AW17" s="233"/>
      <c r="AX17" s="234"/>
      <c r="AY17" s="234"/>
      <c r="AZ17" s="235"/>
      <c r="BA17" s="236">
        <v>4214</v>
      </c>
      <c r="BB17" s="237">
        <f t="shared" si="7"/>
        <v>1548.2</v>
      </c>
      <c r="BC17" s="237">
        <v>1548.2</v>
      </c>
      <c r="BD17" s="243">
        <v>0</v>
      </c>
      <c r="BE17" s="233"/>
      <c r="BF17" s="234"/>
      <c r="BG17" s="234"/>
      <c r="BH17" s="235"/>
      <c r="BI17" s="236">
        <v>4214</v>
      </c>
      <c r="BJ17" s="237">
        <f t="shared" si="8"/>
        <v>1548.2</v>
      </c>
      <c r="BK17" s="237">
        <v>1548.2</v>
      </c>
      <c r="BL17" s="243">
        <v>0</v>
      </c>
      <c r="BM17" s="233"/>
      <c r="BN17" s="234"/>
      <c r="BO17" s="234"/>
      <c r="BP17" s="235"/>
      <c r="BQ17" s="236">
        <v>4214</v>
      </c>
      <c r="BR17" s="237">
        <f t="shared" si="9"/>
        <v>1548.2</v>
      </c>
      <c r="BS17" s="237">
        <v>1548.2</v>
      </c>
      <c r="BT17" s="243">
        <v>0</v>
      </c>
      <c r="BU17" s="233"/>
      <c r="BV17" s="234"/>
      <c r="BW17" s="234"/>
      <c r="BX17" s="235"/>
      <c r="BY17" s="236">
        <v>4214</v>
      </c>
      <c r="BZ17" s="237">
        <f t="shared" si="10"/>
        <v>1548.2</v>
      </c>
      <c r="CA17" s="237">
        <v>1548.2</v>
      </c>
      <c r="CB17" s="243">
        <v>0</v>
      </c>
      <c r="CC17" s="233"/>
      <c r="CD17" s="234"/>
      <c r="CE17" s="234"/>
      <c r="CF17" s="235"/>
      <c r="CG17" s="236">
        <v>4214</v>
      </c>
      <c r="CH17" s="237">
        <f t="shared" si="11"/>
        <v>1548.2</v>
      </c>
      <c r="CI17" s="237">
        <v>1548.2</v>
      </c>
      <c r="CJ17" s="243">
        <v>0</v>
      </c>
      <c r="CK17" s="233"/>
      <c r="CL17" s="234"/>
      <c r="CM17" s="234"/>
      <c r="CN17" s="235"/>
      <c r="CO17" s="236">
        <v>4214</v>
      </c>
      <c r="CP17" s="237">
        <f t="shared" si="12"/>
        <v>1548.2</v>
      </c>
      <c r="CQ17" s="237">
        <v>1548.2</v>
      </c>
      <c r="CR17" s="243">
        <v>0</v>
      </c>
      <c r="CS17" s="233"/>
      <c r="CT17" s="234"/>
      <c r="CU17" s="234"/>
      <c r="CV17" s="235"/>
      <c r="CW17" s="236">
        <v>4214</v>
      </c>
      <c r="CX17" s="237">
        <f t="shared" si="13"/>
        <v>1548.2</v>
      </c>
      <c r="CY17" s="237">
        <v>1548.2</v>
      </c>
      <c r="CZ17" s="243">
        <v>0</v>
      </c>
      <c r="DA17" s="233"/>
      <c r="DB17" s="234"/>
      <c r="DC17" s="234"/>
      <c r="DD17" s="235"/>
      <c r="DE17" s="236">
        <v>4214</v>
      </c>
      <c r="DF17" s="237">
        <f t="shared" si="14"/>
        <v>1548.2</v>
      </c>
      <c r="DG17" s="237">
        <v>1548.2</v>
      </c>
      <c r="DH17" s="243">
        <v>0</v>
      </c>
      <c r="DI17" s="233"/>
      <c r="DJ17" s="234"/>
      <c r="DK17" s="234"/>
      <c r="DL17" s="235"/>
      <c r="DM17" s="236">
        <v>4214</v>
      </c>
      <c r="DN17" s="237">
        <f t="shared" si="15"/>
        <v>1548.2</v>
      </c>
      <c r="DO17" s="237">
        <v>1548.2</v>
      </c>
      <c r="DP17" s="243">
        <v>0</v>
      </c>
      <c r="DQ17" s="233"/>
      <c r="DR17" s="234"/>
      <c r="DS17" s="234"/>
      <c r="DT17" s="235"/>
      <c r="DU17" s="236">
        <v>4214</v>
      </c>
      <c r="DV17" s="237">
        <f t="shared" si="16"/>
        <v>1548.2</v>
      </c>
      <c r="DW17" s="237">
        <v>1548.2</v>
      </c>
      <c r="DX17" s="243">
        <v>0</v>
      </c>
      <c r="DY17" s="233"/>
      <c r="DZ17" s="234"/>
      <c r="EA17" s="234"/>
      <c r="EB17" s="235"/>
      <c r="EC17" s="236">
        <v>4214</v>
      </c>
      <c r="ED17" s="237">
        <f t="shared" si="17"/>
        <v>1548.2</v>
      </c>
      <c r="EE17" s="237">
        <v>1548.2</v>
      </c>
      <c r="EF17" s="243">
        <v>0</v>
      </c>
      <c r="EG17" s="233"/>
      <c r="EH17" s="234"/>
      <c r="EI17" s="234"/>
      <c r="EJ17" s="235"/>
      <c r="EK17" s="236">
        <v>4214</v>
      </c>
      <c r="EL17" s="237">
        <f t="shared" si="18"/>
        <v>1548.2</v>
      </c>
      <c r="EM17" s="237">
        <v>1548.2</v>
      </c>
      <c r="EN17" s="243">
        <v>0</v>
      </c>
      <c r="EO17" s="233"/>
      <c r="EP17" s="234"/>
      <c r="EQ17" s="234"/>
      <c r="ER17" s="235"/>
      <c r="ES17" s="236">
        <v>4214</v>
      </c>
      <c r="ET17" s="237">
        <f t="shared" si="19"/>
        <v>1548.2</v>
      </c>
      <c r="EU17" s="237">
        <v>1548.2</v>
      </c>
      <c r="EV17" s="243">
        <v>0</v>
      </c>
      <c r="EW17" s="233"/>
      <c r="EX17" s="234"/>
      <c r="EY17" s="234"/>
      <c r="EZ17" s="235"/>
      <c r="FA17" s="236">
        <v>4214</v>
      </c>
      <c r="FB17" s="237">
        <f t="shared" si="20"/>
        <v>1548.2</v>
      </c>
      <c r="FC17" s="237">
        <v>1548.2</v>
      </c>
      <c r="FD17" s="243">
        <v>0</v>
      </c>
      <c r="FE17" s="233"/>
      <c r="FF17" s="234"/>
      <c r="FG17" s="234"/>
      <c r="FH17" s="235"/>
      <c r="FI17" s="236">
        <v>4214</v>
      </c>
      <c r="FJ17" s="237">
        <f t="shared" si="21"/>
        <v>1548.2</v>
      </c>
      <c r="FK17" s="237">
        <v>1548.2</v>
      </c>
      <c r="FL17" s="243">
        <v>0</v>
      </c>
      <c r="FM17" s="233"/>
      <c r="FN17" s="234"/>
      <c r="FO17" s="234"/>
      <c r="FP17" s="235"/>
      <c r="FQ17" s="236">
        <v>4214</v>
      </c>
      <c r="FR17" s="237">
        <f t="shared" si="22"/>
        <v>1548.2</v>
      </c>
      <c r="FS17" s="237">
        <v>1548.2</v>
      </c>
      <c r="FT17" s="243">
        <v>0</v>
      </c>
      <c r="FU17" s="233"/>
      <c r="FV17" s="234"/>
      <c r="FW17" s="234"/>
      <c r="FX17" s="235"/>
      <c r="FY17" s="236">
        <v>4214</v>
      </c>
      <c r="FZ17" s="237">
        <f t="shared" si="23"/>
        <v>1548.2</v>
      </c>
      <c r="GA17" s="237">
        <v>1548.2</v>
      </c>
      <c r="GB17" s="243">
        <v>0</v>
      </c>
      <c r="GC17" s="233"/>
      <c r="GD17" s="234"/>
      <c r="GE17" s="234"/>
      <c r="GF17" s="235"/>
      <c r="GG17" s="236">
        <v>4214</v>
      </c>
      <c r="GH17" s="237">
        <f t="shared" si="24"/>
        <v>1548.2</v>
      </c>
      <c r="GI17" s="237">
        <v>1548.2</v>
      </c>
      <c r="GJ17" s="243">
        <v>0</v>
      </c>
      <c r="GK17" s="233"/>
      <c r="GL17" s="234"/>
      <c r="GM17" s="234"/>
      <c r="GN17" s="235"/>
      <c r="GO17" s="236">
        <v>4214</v>
      </c>
      <c r="GP17" s="237">
        <f t="shared" si="25"/>
        <v>1548.2</v>
      </c>
      <c r="GQ17" s="237">
        <v>1548.2</v>
      </c>
      <c r="GR17" s="243">
        <v>0</v>
      </c>
      <c r="GS17" s="233"/>
      <c r="GT17" s="234"/>
      <c r="GU17" s="234"/>
      <c r="GV17" s="235"/>
      <c r="GW17" s="236">
        <v>4214</v>
      </c>
      <c r="GX17" s="237">
        <f t="shared" si="26"/>
        <v>1548.2</v>
      </c>
      <c r="GY17" s="237">
        <v>1548.2</v>
      </c>
      <c r="GZ17" s="243">
        <v>0</v>
      </c>
      <c r="HA17" s="233"/>
      <c r="HB17" s="234"/>
      <c r="HC17" s="234"/>
      <c r="HD17" s="235"/>
      <c r="HE17" s="236">
        <v>4214</v>
      </c>
      <c r="HF17" s="237">
        <f t="shared" si="27"/>
        <v>1548.2</v>
      </c>
      <c r="HG17" s="237">
        <v>1548.2</v>
      </c>
      <c r="HH17" s="243">
        <v>0</v>
      </c>
      <c r="HI17" s="233"/>
      <c r="HJ17" s="234"/>
      <c r="HK17" s="234"/>
      <c r="HL17" s="235"/>
      <c r="HM17" s="236">
        <v>4214</v>
      </c>
      <c r="HN17" s="237">
        <f t="shared" si="28"/>
        <v>1548.2</v>
      </c>
      <c r="HO17" s="237">
        <v>1548.2</v>
      </c>
      <c r="HP17" s="243">
        <v>0</v>
      </c>
      <c r="HQ17" s="233"/>
      <c r="HR17" s="234"/>
      <c r="HS17" s="234"/>
      <c r="HT17" s="235"/>
      <c r="HU17" s="236">
        <v>4214</v>
      </c>
      <c r="HV17" s="237">
        <f t="shared" si="29"/>
        <v>1548.2</v>
      </c>
      <c r="HW17" s="237">
        <v>1548.2</v>
      </c>
      <c r="HX17" s="243">
        <v>0</v>
      </c>
      <c r="HY17" s="233"/>
      <c r="HZ17" s="234"/>
      <c r="IA17" s="234"/>
      <c r="IB17" s="235"/>
      <c r="IC17" s="236">
        <v>4214</v>
      </c>
      <c r="ID17" s="237">
        <f t="shared" si="30"/>
        <v>1548.2</v>
      </c>
      <c r="IE17" s="237">
        <v>1548.2</v>
      </c>
      <c r="IF17" s="243">
        <v>0</v>
      </c>
      <c r="IG17" s="233"/>
      <c r="IH17" s="234"/>
      <c r="II17" s="234"/>
      <c r="IJ17" s="235"/>
      <c r="IK17" s="236">
        <v>4214</v>
      </c>
      <c r="IL17" s="237">
        <f t="shared" si="31"/>
        <v>1548.2</v>
      </c>
      <c r="IM17" s="237">
        <v>1548.2</v>
      </c>
      <c r="IN17" s="243">
        <v>0</v>
      </c>
      <c r="IO17" s="233"/>
      <c r="IP17" s="234"/>
      <c r="IQ17" s="234"/>
      <c r="IR17" s="235"/>
      <c r="IS17" s="236">
        <v>4214</v>
      </c>
      <c r="IT17" s="237">
        <f t="shared" si="32"/>
        <v>1548.2</v>
      </c>
      <c r="IU17" s="237">
        <v>1548.2</v>
      </c>
      <c r="IV17" s="243">
        <v>0</v>
      </c>
    </row>
    <row r="18" spans="1:256" ht="15" customHeight="1">
      <c r="A18" s="233"/>
      <c r="B18" s="234"/>
      <c r="C18" s="234"/>
      <c r="D18" s="235"/>
      <c r="E18" s="236" t="s">
        <v>660</v>
      </c>
      <c r="F18" s="237">
        <f t="shared" si="33"/>
        <v>100</v>
      </c>
      <c r="G18" s="238">
        <v>100</v>
      </c>
      <c r="H18" s="235" t="s">
        <v>284</v>
      </c>
      <c r="I18" s="239"/>
      <c r="J18" s="240">
        <v>100</v>
      </c>
      <c r="K18" s="223">
        <f t="shared" si="0"/>
        <v>0</v>
      </c>
      <c r="L18" s="199">
        <f t="shared" si="1"/>
        <v>100</v>
      </c>
      <c r="M18" s="199">
        <f t="shared" si="2"/>
        <v>0</v>
      </c>
      <c r="N18" s="241"/>
      <c r="O18" s="241"/>
      <c r="P18" s="241"/>
      <c r="Q18" s="239"/>
      <c r="R18" s="242"/>
      <c r="S18" s="234"/>
      <c r="T18" s="235"/>
      <c r="U18" s="236">
        <v>4215</v>
      </c>
      <c r="V18" s="237">
        <f t="shared" si="3"/>
        <v>100</v>
      </c>
      <c r="W18" s="237">
        <v>100</v>
      </c>
      <c r="X18" s="243">
        <v>0</v>
      </c>
      <c r="Y18" s="233"/>
      <c r="Z18" s="234"/>
      <c r="AA18" s="234"/>
      <c r="AB18" s="235"/>
      <c r="AC18" s="236">
        <v>4215</v>
      </c>
      <c r="AD18" s="237">
        <f t="shared" si="4"/>
        <v>100</v>
      </c>
      <c r="AE18" s="237">
        <v>100</v>
      </c>
      <c r="AF18" s="243">
        <v>0</v>
      </c>
      <c r="AG18" s="233"/>
      <c r="AH18" s="234"/>
      <c r="AI18" s="234"/>
      <c r="AJ18" s="235"/>
      <c r="AK18" s="236">
        <v>4215</v>
      </c>
      <c r="AL18" s="237">
        <f t="shared" si="5"/>
        <v>100</v>
      </c>
      <c r="AM18" s="237">
        <v>100</v>
      </c>
      <c r="AN18" s="243">
        <v>0</v>
      </c>
      <c r="AO18" s="233"/>
      <c r="AP18" s="234"/>
      <c r="AQ18" s="234"/>
      <c r="AR18" s="235"/>
      <c r="AS18" s="236">
        <v>4215</v>
      </c>
      <c r="AT18" s="237">
        <f t="shared" si="6"/>
        <v>100</v>
      </c>
      <c r="AU18" s="237">
        <v>100</v>
      </c>
      <c r="AV18" s="243">
        <v>0</v>
      </c>
      <c r="AW18" s="233"/>
      <c r="AX18" s="234"/>
      <c r="AY18" s="234"/>
      <c r="AZ18" s="235"/>
      <c r="BA18" s="236">
        <v>4215</v>
      </c>
      <c r="BB18" s="237">
        <f t="shared" si="7"/>
        <v>100</v>
      </c>
      <c r="BC18" s="237">
        <v>100</v>
      </c>
      <c r="BD18" s="243">
        <v>0</v>
      </c>
      <c r="BE18" s="233"/>
      <c r="BF18" s="234"/>
      <c r="BG18" s="234"/>
      <c r="BH18" s="235"/>
      <c r="BI18" s="236">
        <v>4215</v>
      </c>
      <c r="BJ18" s="237">
        <f t="shared" si="8"/>
        <v>100</v>
      </c>
      <c r="BK18" s="237">
        <v>100</v>
      </c>
      <c r="BL18" s="243">
        <v>0</v>
      </c>
      <c r="BM18" s="233"/>
      <c r="BN18" s="234"/>
      <c r="BO18" s="234"/>
      <c r="BP18" s="235"/>
      <c r="BQ18" s="236">
        <v>4215</v>
      </c>
      <c r="BR18" s="237">
        <f t="shared" si="9"/>
        <v>100</v>
      </c>
      <c r="BS18" s="237">
        <v>100</v>
      </c>
      <c r="BT18" s="243">
        <v>0</v>
      </c>
      <c r="BU18" s="233"/>
      <c r="BV18" s="234"/>
      <c r="BW18" s="234"/>
      <c r="BX18" s="235"/>
      <c r="BY18" s="236">
        <v>4215</v>
      </c>
      <c r="BZ18" s="237">
        <f t="shared" si="10"/>
        <v>100</v>
      </c>
      <c r="CA18" s="237">
        <v>100</v>
      </c>
      <c r="CB18" s="243">
        <v>0</v>
      </c>
      <c r="CC18" s="233"/>
      <c r="CD18" s="234"/>
      <c r="CE18" s="234"/>
      <c r="CF18" s="235"/>
      <c r="CG18" s="236">
        <v>4215</v>
      </c>
      <c r="CH18" s="237">
        <f t="shared" si="11"/>
        <v>100</v>
      </c>
      <c r="CI18" s="237">
        <v>100</v>
      </c>
      <c r="CJ18" s="243">
        <v>0</v>
      </c>
      <c r="CK18" s="233"/>
      <c r="CL18" s="234"/>
      <c r="CM18" s="234"/>
      <c r="CN18" s="235"/>
      <c r="CO18" s="236">
        <v>4215</v>
      </c>
      <c r="CP18" s="237">
        <f t="shared" si="12"/>
        <v>100</v>
      </c>
      <c r="CQ18" s="237">
        <v>100</v>
      </c>
      <c r="CR18" s="243">
        <v>0</v>
      </c>
      <c r="CS18" s="233"/>
      <c r="CT18" s="234"/>
      <c r="CU18" s="234"/>
      <c r="CV18" s="235"/>
      <c r="CW18" s="236">
        <v>4215</v>
      </c>
      <c r="CX18" s="237">
        <f t="shared" si="13"/>
        <v>100</v>
      </c>
      <c r="CY18" s="237">
        <v>100</v>
      </c>
      <c r="CZ18" s="243">
        <v>0</v>
      </c>
      <c r="DA18" s="233"/>
      <c r="DB18" s="234"/>
      <c r="DC18" s="234"/>
      <c r="DD18" s="235"/>
      <c r="DE18" s="236">
        <v>4215</v>
      </c>
      <c r="DF18" s="237">
        <f t="shared" si="14"/>
        <v>100</v>
      </c>
      <c r="DG18" s="237">
        <v>100</v>
      </c>
      <c r="DH18" s="243">
        <v>0</v>
      </c>
      <c r="DI18" s="233"/>
      <c r="DJ18" s="234"/>
      <c r="DK18" s="234"/>
      <c r="DL18" s="235"/>
      <c r="DM18" s="236">
        <v>4215</v>
      </c>
      <c r="DN18" s="237">
        <f t="shared" si="15"/>
        <v>100</v>
      </c>
      <c r="DO18" s="237">
        <v>100</v>
      </c>
      <c r="DP18" s="243">
        <v>0</v>
      </c>
      <c r="DQ18" s="233"/>
      <c r="DR18" s="234"/>
      <c r="DS18" s="234"/>
      <c r="DT18" s="235"/>
      <c r="DU18" s="236">
        <v>4215</v>
      </c>
      <c r="DV18" s="237">
        <f t="shared" si="16"/>
        <v>100</v>
      </c>
      <c r="DW18" s="237">
        <v>100</v>
      </c>
      <c r="DX18" s="243">
        <v>0</v>
      </c>
      <c r="DY18" s="233"/>
      <c r="DZ18" s="234"/>
      <c r="EA18" s="234"/>
      <c r="EB18" s="235"/>
      <c r="EC18" s="236">
        <v>4215</v>
      </c>
      <c r="ED18" s="237">
        <f t="shared" si="17"/>
        <v>100</v>
      </c>
      <c r="EE18" s="237">
        <v>100</v>
      </c>
      <c r="EF18" s="243">
        <v>0</v>
      </c>
      <c r="EG18" s="233"/>
      <c r="EH18" s="234"/>
      <c r="EI18" s="234"/>
      <c r="EJ18" s="235"/>
      <c r="EK18" s="236">
        <v>4215</v>
      </c>
      <c r="EL18" s="237">
        <f t="shared" si="18"/>
        <v>100</v>
      </c>
      <c r="EM18" s="237">
        <v>100</v>
      </c>
      <c r="EN18" s="243">
        <v>0</v>
      </c>
      <c r="EO18" s="233"/>
      <c r="EP18" s="234"/>
      <c r="EQ18" s="234"/>
      <c r="ER18" s="235"/>
      <c r="ES18" s="236">
        <v>4215</v>
      </c>
      <c r="ET18" s="237">
        <f t="shared" si="19"/>
        <v>100</v>
      </c>
      <c r="EU18" s="237">
        <v>100</v>
      </c>
      <c r="EV18" s="243">
        <v>0</v>
      </c>
      <c r="EW18" s="233"/>
      <c r="EX18" s="234"/>
      <c r="EY18" s="234"/>
      <c r="EZ18" s="235"/>
      <c r="FA18" s="236">
        <v>4215</v>
      </c>
      <c r="FB18" s="237">
        <f t="shared" si="20"/>
        <v>100</v>
      </c>
      <c r="FC18" s="237">
        <v>100</v>
      </c>
      <c r="FD18" s="243">
        <v>0</v>
      </c>
      <c r="FE18" s="233"/>
      <c r="FF18" s="234"/>
      <c r="FG18" s="234"/>
      <c r="FH18" s="235"/>
      <c r="FI18" s="236">
        <v>4215</v>
      </c>
      <c r="FJ18" s="237">
        <f t="shared" si="21"/>
        <v>100</v>
      </c>
      <c r="FK18" s="237">
        <v>100</v>
      </c>
      <c r="FL18" s="243">
        <v>0</v>
      </c>
      <c r="FM18" s="233"/>
      <c r="FN18" s="234"/>
      <c r="FO18" s="234"/>
      <c r="FP18" s="235"/>
      <c r="FQ18" s="236">
        <v>4215</v>
      </c>
      <c r="FR18" s="237">
        <f t="shared" si="22"/>
        <v>100</v>
      </c>
      <c r="FS18" s="237">
        <v>100</v>
      </c>
      <c r="FT18" s="243">
        <v>0</v>
      </c>
      <c r="FU18" s="233"/>
      <c r="FV18" s="234"/>
      <c r="FW18" s="234"/>
      <c r="FX18" s="235"/>
      <c r="FY18" s="236">
        <v>4215</v>
      </c>
      <c r="FZ18" s="237">
        <f t="shared" si="23"/>
        <v>100</v>
      </c>
      <c r="GA18" s="237">
        <v>100</v>
      </c>
      <c r="GB18" s="243">
        <v>0</v>
      </c>
      <c r="GC18" s="233"/>
      <c r="GD18" s="234"/>
      <c r="GE18" s="234"/>
      <c r="GF18" s="235"/>
      <c r="GG18" s="236">
        <v>4215</v>
      </c>
      <c r="GH18" s="237">
        <f t="shared" si="24"/>
        <v>100</v>
      </c>
      <c r="GI18" s="237">
        <v>100</v>
      </c>
      <c r="GJ18" s="243">
        <v>0</v>
      </c>
      <c r="GK18" s="233"/>
      <c r="GL18" s="234"/>
      <c r="GM18" s="234"/>
      <c r="GN18" s="235"/>
      <c r="GO18" s="236">
        <v>4215</v>
      </c>
      <c r="GP18" s="237">
        <f t="shared" si="25"/>
        <v>100</v>
      </c>
      <c r="GQ18" s="237">
        <v>100</v>
      </c>
      <c r="GR18" s="243">
        <v>0</v>
      </c>
      <c r="GS18" s="233"/>
      <c r="GT18" s="234"/>
      <c r="GU18" s="234"/>
      <c r="GV18" s="235"/>
      <c r="GW18" s="236">
        <v>4215</v>
      </c>
      <c r="GX18" s="237">
        <f t="shared" si="26"/>
        <v>100</v>
      </c>
      <c r="GY18" s="237">
        <v>100</v>
      </c>
      <c r="GZ18" s="243">
        <v>0</v>
      </c>
      <c r="HA18" s="233"/>
      <c r="HB18" s="234"/>
      <c r="HC18" s="234"/>
      <c r="HD18" s="235"/>
      <c r="HE18" s="236">
        <v>4215</v>
      </c>
      <c r="HF18" s="237">
        <f t="shared" si="27"/>
        <v>100</v>
      </c>
      <c r="HG18" s="237">
        <v>100</v>
      </c>
      <c r="HH18" s="243">
        <v>0</v>
      </c>
      <c r="HI18" s="233"/>
      <c r="HJ18" s="234"/>
      <c r="HK18" s="234"/>
      <c r="HL18" s="235"/>
      <c r="HM18" s="236">
        <v>4215</v>
      </c>
      <c r="HN18" s="237">
        <f t="shared" si="28"/>
        <v>100</v>
      </c>
      <c r="HO18" s="237">
        <v>100</v>
      </c>
      <c r="HP18" s="243">
        <v>0</v>
      </c>
      <c r="HQ18" s="233"/>
      <c r="HR18" s="234"/>
      <c r="HS18" s="234"/>
      <c r="HT18" s="235"/>
      <c r="HU18" s="236">
        <v>4215</v>
      </c>
      <c r="HV18" s="237">
        <f t="shared" si="29"/>
        <v>100</v>
      </c>
      <c r="HW18" s="237">
        <v>100</v>
      </c>
      <c r="HX18" s="243">
        <v>0</v>
      </c>
      <c r="HY18" s="233"/>
      <c r="HZ18" s="234"/>
      <c r="IA18" s="234"/>
      <c r="IB18" s="235"/>
      <c r="IC18" s="236">
        <v>4215</v>
      </c>
      <c r="ID18" s="237">
        <f t="shared" si="30"/>
        <v>100</v>
      </c>
      <c r="IE18" s="237">
        <v>100</v>
      </c>
      <c r="IF18" s="243">
        <v>0</v>
      </c>
      <c r="IG18" s="233"/>
      <c r="IH18" s="234"/>
      <c r="II18" s="234"/>
      <c r="IJ18" s="235"/>
      <c r="IK18" s="236">
        <v>4215</v>
      </c>
      <c r="IL18" s="237">
        <f t="shared" si="31"/>
        <v>100</v>
      </c>
      <c r="IM18" s="237">
        <v>100</v>
      </c>
      <c r="IN18" s="243">
        <v>0</v>
      </c>
      <c r="IO18" s="233"/>
      <c r="IP18" s="234"/>
      <c r="IQ18" s="234"/>
      <c r="IR18" s="235"/>
      <c r="IS18" s="236">
        <v>4215</v>
      </c>
      <c r="IT18" s="237">
        <f t="shared" si="32"/>
        <v>100</v>
      </c>
      <c r="IU18" s="237">
        <v>100</v>
      </c>
      <c r="IV18" s="243">
        <v>0</v>
      </c>
    </row>
    <row r="19" spans="1:256" ht="15" customHeight="1">
      <c r="A19" s="233"/>
      <c r="B19" s="234"/>
      <c r="C19" s="234"/>
      <c r="D19" s="235"/>
      <c r="E19" s="236" t="s">
        <v>661</v>
      </c>
      <c r="F19" s="237">
        <f t="shared" si="33"/>
        <v>600</v>
      </c>
      <c r="G19" s="238">
        <v>600</v>
      </c>
      <c r="H19" s="235" t="s">
        <v>284</v>
      </c>
      <c r="I19" s="239"/>
      <c r="J19" s="240">
        <v>500</v>
      </c>
      <c r="K19" s="223">
        <f t="shared" si="0"/>
        <v>100</v>
      </c>
      <c r="L19" s="199">
        <f t="shared" si="1"/>
        <v>120</v>
      </c>
      <c r="M19" s="199">
        <f t="shared" si="2"/>
        <v>20</v>
      </c>
      <c r="N19" s="241"/>
      <c r="O19" s="241"/>
      <c r="P19" s="241"/>
      <c r="Q19" s="239"/>
      <c r="R19" s="242"/>
      <c r="S19" s="234"/>
      <c r="T19" s="235"/>
      <c r="U19" s="236">
        <v>4221</v>
      </c>
      <c r="V19" s="237">
        <f t="shared" si="3"/>
        <v>500</v>
      </c>
      <c r="W19" s="237">
        <v>500</v>
      </c>
      <c r="X19" s="243">
        <v>0</v>
      </c>
      <c r="Y19" s="233"/>
      <c r="Z19" s="234"/>
      <c r="AA19" s="234"/>
      <c r="AB19" s="235"/>
      <c r="AC19" s="236">
        <v>4221</v>
      </c>
      <c r="AD19" s="237">
        <f t="shared" si="4"/>
        <v>500</v>
      </c>
      <c r="AE19" s="237">
        <v>500</v>
      </c>
      <c r="AF19" s="243">
        <v>0</v>
      </c>
      <c r="AG19" s="233"/>
      <c r="AH19" s="234"/>
      <c r="AI19" s="234"/>
      <c r="AJ19" s="235"/>
      <c r="AK19" s="236">
        <v>4221</v>
      </c>
      <c r="AL19" s="237">
        <f t="shared" si="5"/>
        <v>500</v>
      </c>
      <c r="AM19" s="237">
        <v>500</v>
      </c>
      <c r="AN19" s="243">
        <v>0</v>
      </c>
      <c r="AO19" s="233"/>
      <c r="AP19" s="234"/>
      <c r="AQ19" s="234"/>
      <c r="AR19" s="235"/>
      <c r="AS19" s="236">
        <v>4221</v>
      </c>
      <c r="AT19" s="237">
        <f t="shared" si="6"/>
        <v>500</v>
      </c>
      <c r="AU19" s="237">
        <v>500</v>
      </c>
      <c r="AV19" s="243">
        <v>0</v>
      </c>
      <c r="AW19" s="233"/>
      <c r="AX19" s="234"/>
      <c r="AY19" s="234"/>
      <c r="AZ19" s="235"/>
      <c r="BA19" s="236">
        <v>4221</v>
      </c>
      <c r="BB19" s="237">
        <f t="shared" si="7"/>
        <v>500</v>
      </c>
      <c r="BC19" s="237">
        <v>500</v>
      </c>
      <c r="BD19" s="243">
        <v>0</v>
      </c>
      <c r="BE19" s="233"/>
      <c r="BF19" s="234"/>
      <c r="BG19" s="234"/>
      <c r="BH19" s="235"/>
      <c r="BI19" s="236">
        <v>4221</v>
      </c>
      <c r="BJ19" s="237">
        <f t="shared" si="8"/>
        <v>500</v>
      </c>
      <c r="BK19" s="237">
        <v>500</v>
      </c>
      <c r="BL19" s="243">
        <v>0</v>
      </c>
      <c r="BM19" s="233"/>
      <c r="BN19" s="234"/>
      <c r="BO19" s="234"/>
      <c r="BP19" s="235"/>
      <c r="BQ19" s="236">
        <v>4221</v>
      </c>
      <c r="BR19" s="237">
        <f t="shared" si="9"/>
        <v>500</v>
      </c>
      <c r="BS19" s="237">
        <v>500</v>
      </c>
      <c r="BT19" s="243">
        <v>0</v>
      </c>
      <c r="BU19" s="233"/>
      <c r="BV19" s="234"/>
      <c r="BW19" s="234"/>
      <c r="BX19" s="235"/>
      <c r="BY19" s="236">
        <v>4221</v>
      </c>
      <c r="BZ19" s="237">
        <f t="shared" si="10"/>
        <v>500</v>
      </c>
      <c r="CA19" s="237">
        <v>500</v>
      </c>
      <c r="CB19" s="243">
        <v>0</v>
      </c>
      <c r="CC19" s="233"/>
      <c r="CD19" s="234"/>
      <c r="CE19" s="234"/>
      <c r="CF19" s="235"/>
      <c r="CG19" s="236">
        <v>4221</v>
      </c>
      <c r="CH19" s="237">
        <f t="shared" si="11"/>
        <v>500</v>
      </c>
      <c r="CI19" s="237">
        <v>500</v>
      </c>
      <c r="CJ19" s="243">
        <v>0</v>
      </c>
      <c r="CK19" s="233"/>
      <c r="CL19" s="234"/>
      <c r="CM19" s="234"/>
      <c r="CN19" s="235"/>
      <c r="CO19" s="236">
        <v>4221</v>
      </c>
      <c r="CP19" s="237">
        <f t="shared" si="12"/>
        <v>500</v>
      </c>
      <c r="CQ19" s="237">
        <v>500</v>
      </c>
      <c r="CR19" s="243">
        <v>0</v>
      </c>
      <c r="CS19" s="233"/>
      <c r="CT19" s="234"/>
      <c r="CU19" s="234"/>
      <c r="CV19" s="235"/>
      <c r="CW19" s="236">
        <v>4221</v>
      </c>
      <c r="CX19" s="237">
        <f t="shared" si="13"/>
        <v>500</v>
      </c>
      <c r="CY19" s="237">
        <v>500</v>
      </c>
      <c r="CZ19" s="243">
        <v>0</v>
      </c>
      <c r="DA19" s="233"/>
      <c r="DB19" s="234"/>
      <c r="DC19" s="234"/>
      <c r="DD19" s="235"/>
      <c r="DE19" s="236">
        <v>4221</v>
      </c>
      <c r="DF19" s="237">
        <f t="shared" si="14"/>
        <v>500</v>
      </c>
      <c r="DG19" s="237">
        <v>500</v>
      </c>
      <c r="DH19" s="243">
        <v>0</v>
      </c>
      <c r="DI19" s="233"/>
      <c r="DJ19" s="234"/>
      <c r="DK19" s="234"/>
      <c r="DL19" s="235"/>
      <c r="DM19" s="236">
        <v>4221</v>
      </c>
      <c r="DN19" s="237">
        <f t="shared" si="15"/>
        <v>500</v>
      </c>
      <c r="DO19" s="237">
        <v>500</v>
      </c>
      <c r="DP19" s="243">
        <v>0</v>
      </c>
      <c r="DQ19" s="233"/>
      <c r="DR19" s="234"/>
      <c r="DS19" s="234"/>
      <c r="DT19" s="235"/>
      <c r="DU19" s="236">
        <v>4221</v>
      </c>
      <c r="DV19" s="237">
        <f t="shared" si="16"/>
        <v>500</v>
      </c>
      <c r="DW19" s="237">
        <v>500</v>
      </c>
      <c r="DX19" s="243">
        <v>0</v>
      </c>
      <c r="DY19" s="233"/>
      <c r="DZ19" s="234"/>
      <c r="EA19" s="234"/>
      <c r="EB19" s="235"/>
      <c r="EC19" s="236">
        <v>4221</v>
      </c>
      <c r="ED19" s="237">
        <f t="shared" si="17"/>
        <v>500</v>
      </c>
      <c r="EE19" s="237">
        <v>500</v>
      </c>
      <c r="EF19" s="243">
        <v>0</v>
      </c>
      <c r="EG19" s="233"/>
      <c r="EH19" s="234"/>
      <c r="EI19" s="234"/>
      <c r="EJ19" s="235"/>
      <c r="EK19" s="236">
        <v>4221</v>
      </c>
      <c r="EL19" s="237">
        <f t="shared" si="18"/>
        <v>500</v>
      </c>
      <c r="EM19" s="237">
        <v>500</v>
      </c>
      <c r="EN19" s="243">
        <v>0</v>
      </c>
      <c r="EO19" s="233"/>
      <c r="EP19" s="234"/>
      <c r="EQ19" s="234"/>
      <c r="ER19" s="235"/>
      <c r="ES19" s="236">
        <v>4221</v>
      </c>
      <c r="ET19" s="237">
        <f t="shared" si="19"/>
        <v>500</v>
      </c>
      <c r="EU19" s="237">
        <v>500</v>
      </c>
      <c r="EV19" s="243">
        <v>0</v>
      </c>
      <c r="EW19" s="233"/>
      <c r="EX19" s="234"/>
      <c r="EY19" s="234"/>
      <c r="EZ19" s="235"/>
      <c r="FA19" s="236">
        <v>4221</v>
      </c>
      <c r="FB19" s="237">
        <f t="shared" si="20"/>
        <v>500</v>
      </c>
      <c r="FC19" s="237">
        <v>500</v>
      </c>
      <c r="FD19" s="243">
        <v>0</v>
      </c>
      <c r="FE19" s="233"/>
      <c r="FF19" s="234"/>
      <c r="FG19" s="234"/>
      <c r="FH19" s="235"/>
      <c r="FI19" s="236">
        <v>4221</v>
      </c>
      <c r="FJ19" s="237">
        <f t="shared" si="21"/>
        <v>500</v>
      </c>
      <c r="FK19" s="237">
        <v>500</v>
      </c>
      <c r="FL19" s="243">
        <v>0</v>
      </c>
      <c r="FM19" s="233"/>
      <c r="FN19" s="234"/>
      <c r="FO19" s="234"/>
      <c r="FP19" s="235"/>
      <c r="FQ19" s="236">
        <v>4221</v>
      </c>
      <c r="FR19" s="237">
        <f t="shared" si="22"/>
        <v>500</v>
      </c>
      <c r="FS19" s="237">
        <v>500</v>
      </c>
      <c r="FT19" s="243">
        <v>0</v>
      </c>
      <c r="FU19" s="233"/>
      <c r="FV19" s="234"/>
      <c r="FW19" s="234"/>
      <c r="FX19" s="235"/>
      <c r="FY19" s="236">
        <v>4221</v>
      </c>
      <c r="FZ19" s="237">
        <f t="shared" si="23"/>
        <v>500</v>
      </c>
      <c r="GA19" s="237">
        <v>500</v>
      </c>
      <c r="GB19" s="243">
        <v>0</v>
      </c>
      <c r="GC19" s="233"/>
      <c r="GD19" s="234"/>
      <c r="GE19" s="234"/>
      <c r="GF19" s="235"/>
      <c r="GG19" s="236">
        <v>4221</v>
      </c>
      <c r="GH19" s="237">
        <f t="shared" si="24"/>
        <v>500</v>
      </c>
      <c r="GI19" s="237">
        <v>500</v>
      </c>
      <c r="GJ19" s="243">
        <v>0</v>
      </c>
      <c r="GK19" s="233"/>
      <c r="GL19" s="234"/>
      <c r="GM19" s="234"/>
      <c r="GN19" s="235"/>
      <c r="GO19" s="236">
        <v>4221</v>
      </c>
      <c r="GP19" s="237">
        <f t="shared" si="25"/>
        <v>500</v>
      </c>
      <c r="GQ19" s="237">
        <v>500</v>
      </c>
      <c r="GR19" s="243">
        <v>0</v>
      </c>
      <c r="GS19" s="233"/>
      <c r="GT19" s="234"/>
      <c r="GU19" s="234"/>
      <c r="GV19" s="235"/>
      <c r="GW19" s="236">
        <v>4221</v>
      </c>
      <c r="GX19" s="237">
        <f t="shared" si="26"/>
        <v>500</v>
      </c>
      <c r="GY19" s="237">
        <v>500</v>
      </c>
      <c r="GZ19" s="243">
        <v>0</v>
      </c>
      <c r="HA19" s="233"/>
      <c r="HB19" s="234"/>
      <c r="HC19" s="234"/>
      <c r="HD19" s="235"/>
      <c r="HE19" s="236">
        <v>4221</v>
      </c>
      <c r="HF19" s="237">
        <f t="shared" si="27"/>
        <v>500</v>
      </c>
      <c r="HG19" s="237">
        <v>500</v>
      </c>
      <c r="HH19" s="243">
        <v>0</v>
      </c>
      <c r="HI19" s="233"/>
      <c r="HJ19" s="234"/>
      <c r="HK19" s="234"/>
      <c r="HL19" s="235"/>
      <c r="HM19" s="236">
        <v>4221</v>
      </c>
      <c r="HN19" s="237">
        <f t="shared" si="28"/>
        <v>500</v>
      </c>
      <c r="HO19" s="237">
        <v>500</v>
      </c>
      <c r="HP19" s="243">
        <v>0</v>
      </c>
      <c r="HQ19" s="233"/>
      <c r="HR19" s="234"/>
      <c r="HS19" s="234"/>
      <c r="HT19" s="235"/>
      <c r="HU19" s="236">
        <v>4221</v>
      </c>
      <c r="HV19" s="237">
        <f t="shared" si="29"/>
        <v>500</v>
      </c>
      <c r="HW19" s="237">
        <v>500</v>
      </c>
      <c r="HX19" s="243">
        <v>0</v>
      </c>
      <c r="HY19" s="233"/>
      <c r="HZ19" s="234"/>
      <c r="IA19" s="234"/>
      <c r="IB19" s="235"/>
      <c r="IC19" s="236">
        <v>4221</v>
      </c>
      <c r="ID19" s="237">
        <f t="shared" si="30"/>
        <v>500</v>
      </c>
      <c r="IE19" s="237">
        <v>500</v>
      </c>
      <c r="IF19" s="243">
        <v>0</v>
      </c>
      <c r="IG19" s="233"/>
      <c r="IH19" s="234"/>
      <c r="II19" s="234"/>
      <c r="IJ19" s="235"/>
      <c r="IK19" s="236">
        <v>4221</v>
      </c>
      <c r="IL19" s="237">
        <f t="shared" si="31"/>
        <v>500</v>
      </c>
      <c r="IM19" s="237">
        <v>500</v>
      </c>
      <c r="IN19" s="243">
        <v>0</v>
      </c>
      <c r="IO19" s="233"/>
      <c r="IP19" s="234"/>
      <c r="IQ19" s="234"/>
      <c r="IR19" s="235"/>
      <c r="IS19" s="236">
        <v>4221</v>
      </c>
      <c r="IT19" s="237">
        <f t="shared" si="32"/>
        <v>500</v>
      </c>
      <c r="IU19" s="237">
        <v>500</v>
      </c>
      <c r="IV19" s="243">
        <v>0</v>
      </c>
    </row>
    <row r="20" spans="1:256" ht="15" customHeight="1">
      <c r="A20" s="233"/>
      <c r="B20" s="234"/>
      <c r="C20" s="234"/>
      <c r="D20" s="235"/>
      <c r="E20" s="236" t="s">
        <v>662</v>
      </c>
      <c r="F20" s="237">
        <f t="shared" si="33"/>
        <v>0</v>
      </c>
      <c r="G20" s="238">
        <v>0</v>
      </c>
      <c r="H20" s="235" t="s">
        <v>284</v>
      </c>
      <c r="I20" s="239"/>
      <c r="J20" s="240">
        <v>862</v>
      </c>
      <c r="K20" s="223">
        <f t="shared" si="0"/>
        <v>-862</v>
      </c>
      <c r="L20" s="199">
        <f t="shared" si="1"/>
        <v>0</v>
      </c>
      <c r="M20" s="199">
        <f t="shared" si="2"/>
        <v>-100</v>
      </c>
      <c r="N20" s="241"/>
      <c r="O20" s="241"/>
      <c r="P20" s="241"/>
      <c r="Q20" s="239"/>
      <c r="R20" s="242"/>
      <c r="S20" s="234"/>
      <c r="T20" s="235"/>
      <c r="U20" s="236">
        <v>4222</v>
      </c>
      <c r="V20" s="237">
        <f t="shared" si="3"/>
        <v>862</v>
      </c>
      <c r="W20" s="237">
        <v>862</v>
      </c>
      <c r="X20" s="243">
        <v>0</v>
      </c>
      <c r="Y20" s="233"/>
      <c r="Z20" s="234"/>
      <c r="AA20" s="234"/>
      <c r="AB20" s="235"/>
      <c r="AC20" s="236">
        <v>4222</v>
      </c>
      <c r="AD20" s="237">
        <f t="shared" si="4"/>
        <v>862</v>
      </c>
      <c r="AE20" s="237">
        <v>862</v>
      </c>
      <c r="AF20" s="243">
        <v>0</v>
      </c>
      <c r="AG20" s="233"/>
      <c r="AH20" s="234"/>
      <c r="AI20" s="234"/>
      <c r="AJ20" s="235"/>
      <c r="AK20" s="236">
        <v>4222</v>
      </c>
      <c r="AL20" s="237">
        <f t="shared" si="5"/>
        <v>862</v>
      </c>
      <c r="AM20" s="237">
        <v>862</v>
      </c>
      <c r="AN20" s="243">
        <v>0</v>
      </c>
      <c r="AO20" s="233"/>
      <c r="AP20" s="234"/>
      <c r="AQ20" s="234"/>
      <c r="AR20" s="235"/>
      <c r="AS20" s="236">
        <v>4222</v>
      </c>
      <c r="AT20" s="237">
        <f t="shared" si="6"/>
        <v>862</v>
      </c>
      <c r="AU20" s="237">
        <v>862</v>
      </c>
      <c r="AV20" s="243">
        <v>0</v>
      </c>
      <c r="AW20" s="233"/>
      <c r="AX20" s="234"/>
      <c r="AY20" s="234"/>
      <c r="AZ20" s="235"/>
      <c r="BA20" s="236">
        <v>4222</v>
      </c>
      <c r="BB20" s="237">
        <f t="shared" si="7"/>
        <v>862</v>
      </c>
      <c r="BC20" s="237">
        <v>862</v>
      </c>
      <c r="BD20" s="243">
        <v>0</v>
      </c>
      <c r="BE20" s="233"/>
      <c r="BF20" s="234"/>
      <c r="BG20" s="234"/>
      <c r="BH20" s="235"/>
      <c r="BI20" s="236">
        <v>4222</v>
      </c>
      <c r="BJ20" s="237">
        <f t="shared" si="8"/>
        <v>862</v>
      </c>
      <c r="BK20" s="237">
        <v>862</v>
      </c>
      <c r="BL20" s="243">
        <v>0</v>
      </c>
      <c r="BM20" s="233"/>
      <c r="BN20" s="234"/>
      <c r="BO20" s="234"/>
      <c r="BP20" s="235"/>
      <c r="BQ20" s="236">
        <v>4222</v>
      </c>
      <c r="BR20" s="237">
        <f t="shared" si="9"/>
        <v>862</v>
      </c>
      <c r="BS20" s="237">
        <v>862</v>
      </c>
      <c r="BT20" s="243">
        <v>0</v>
      </c>
      <c r="BU20" s="233"/>
      <c r="BV20" s="234"/>
      <c r="BW20" s="234"/>
      <c r="BX20" s="235"/>
      <c r="BY20" s="236">
        <v>4222</v>
      </c>
      <c r="BZ20" s="237">
        <f t="shared" si="10"/>
        <v>862</v>
      </c>
      <c r="CA20" s="237">
        <v>862</v>
      </c>
      <c r="CB20" s="243">
        <v>0</v>
      </c>
      <c r="CC20" s="233"/>
      <c r="CD20" s="234"/>
      <c r="CE20" s="234"/>
      <c r="CF20" s="235"/>
      <c r="CG20" s="236">
        <v>4222</v>
      </c>
      <c r="CH20" s="237">
        <f t="shared" si="11"/>
        <v>862</v>
      </c>
      <c r="CI20" s="237">
        <v>862</v>
      </c>
      <c r="CJ20" s="243">
        <v>0</v>
      </c>
      <c r="CK20" s="233"/>
      <c r="CL20" s="234"/>
      <c r="CM20" s="234"/>
      <c r="CN20" s="235"/>
      <c r="CO20" s="236">
        <v>4222</v>
      </c>
      <c r="CP20" s="237">
        <f t="shared" si="12"/>
        <v>862</v>
      </c>
      <c r="CQ20" s="237">
        <v>862</v>
      </c>
      <c r="CR20" s="243">
        <v>0</v>
      </c>
      <c r="CS20" s="233"/>
      <c r="CT20" s="234"/>
      <c r="CU20" s="234"/>
      <c r="CV20" s="235"/>
      <c r="CW20" s="236">
        <v>4222</v>
      </c>
      <c r="CX20" s="237">
        <f t="shared" si="13"/>
        <v>862</v>
      </c>
      <c r="CY20" s="237">
        <v>862</v>
      </c>
      <c r="CZ20" s="243">
        <v>0</v>
      </c>
      <c r="DA20" s="233"/>
      <c r="DB20" s="234"/>
      <c r="DC20" s="234"/>
      <c r="DD20" s="235"/>
      <c r="DE20" s="236">
        <v>4222</v>
      </c>
      <c r="DF20" s="237">
        <f t="shared" si="14"/>
        <v>862</v>
      </c>
      <c r="DG20" s="237">
        <v>862</v>
      </c>
      <c r="DH20" s="243">
        <v>0</v>
      </c>
      <c r="DI20" s="233"/>
      <c r="DJ20" s="234"/>
      <c r="DK20" s="234"/>
      <c r="DL20" s="235"/>
      <c r="DM20" s="236">
        <v>4222</v>
      </c>
      <c r="DN20" s="237">
        <f t="shared" si="15"/>
        <v>862</v>
      </c>
      <c r="DO20" s="237">
        <v>862</v>
      </c>
      <c r="DP20" s="243">
        <v>0</v>
      </c>
      <c r="DQ20" s="233"/>
      <c r="DR20" s="234"/>
      <c r="DS20" s="234"/>
      <c r="DT20" s="235"/>
      <c r="DU20" s="236">
        <v>4222</v>
      </c>
      <c r="DV20" s="237">
        <f t="shared" si="16"/>
        <v>862</v>
      </c>
      <c r="DW20" s="237">
        <v>862</v>
      </c>
      <c r="DX20" s="243">
        <v>0</v>
      </c>
      <c r="DY20" s="233"/>
      <c r="DZ20" s="234"/>
      <c r="EA20" s="234"/>
      <c r="EB20" s="235"/>
      <c r="EC20" s="236">
        <v>4222</v>
      </c>
      <c r="ED20" s="237">
        <f t="shared" si="17"/>
        <v>862</v>
      </c>
      <c r="EE20" s="237">
        <v>862</v>
      </c>
      <c r="EF20" s="243">
        <v>0</v>
      </c>
      <c r="EG20" s="233"/>
      <c r="EH20" s="234"/>
      <c r="EI20" s="234"/>
      <c r="EJ20" s="235"/>
      <c r="EK20" s="236">
        <v>4222</v>
      </c>
      <c r="EL20" s="237">
        <f t="shared" si="18"/>
        <v>862</v>
      </c>
      <c r="EM20" s="237">
        <v>862</v>
      </c>
      <c r="EN20" s="243">
        <v>0</v>
      </c>
      <c r="EO20" s="233"/>
      <c r="EP20" s="234"/>
      <c r="EQ20" s="234"/>
      <c r="ER20" s="235"/>
      <c r="ES20" s="236">
        <v>4222</v>
      </c>
      <c r="ET20" s="237">
        <f t="shared" si="19"/>
        <v>862</v>
      </c>
      <c r="EU20" s="237">
        <v>862</v>
      </c>
      <c r="EV20" s="243">
        <v>0</v>
      </c>
      <c r="EW20" s="233"/>
      <c r="EX20" s="234"/>
      <c r="EY20" s="234"/>
      <c r="EZ20" s="235"/>
      <c r="FA20" s="236">
        <v>4222</v>
      </c>
      <c r="FB20" s="237">
        <f t="shared" si="20"/>
        <v>862</v>
      </c>
      <c r="FC20" s="237">
        <v>862</v>
      </c>
      <c r="FD20" s="243">
        <v>0</v>
      </c>
      <c r="FE20" s="233"/>
      <c r="FF20" s="234"/>
      <c r="FG20" s="234"/>
      <c r="FH20" s="235"/>
      <c r="FI20" s="236">
        <v>4222</v>
      </c>
      <c r="FJ20" s="237">
        <f t="shared" si="21"/>
        <v>862</v>
      </c>
      <c r="FK20" s="237">
        <v>862</v>
      </c>
      <c r="FL20" s="243">
        <v>0</v>
      </c>
      <c r="FM20" s="233"/>
      <c r="FN20" s="234"/>
      <c r="FO20" s="234"/>
      <c r="FP20" s="235"/>
      <c r="FQ20" s="236">
        <v>4222</v>
      </c>
      <c r="FR20" s="237">
        <f t="shared" si="22"/>
        <v>862</v>
      </c>
      <c r="FS20" s="237">
        <v>862</v>
      </c>
      <c r="FT20" s="243">
        <v>0</v>
      </c>
      <c r="FU20" s="233"/>
      <c r="FV20" s="234"/>
      <c r="FW20" s="234"/>
      <c r="FX20" s="235"/>
      <c r="FY20" s="236">
        <v>4222</v>
      </c>
      <c r="FZ20" s="237">
        <f t="shared" si="23"/>
        <v>862</v>
      </c>
      <c r="GA20" s="237">
        <v>862</v>
      </c>
      <c r="GB20" s="243">
        <v>0</v>
      </c>
      <c r="GC20" s="233"/>
      <c r="GD20" s="234"/>
      <c r="GE20" s="234"/>
      <c r="GF20" s="235"/>
      <c r="GG20" s="236">
        <v>4222</v>
      </c>
      <c r="GH20" s="237">
        <f t="shared" si="24"/>
        <v>862</v>
      </c>
      <c r="GI20" s="237">
        <v>862</v>
      </c>
      <c r="GJ20" s="243">
        <v>0</v>
      </c>
      <c r="GK20" s="233"/>
      <c r="GL20" s="234"/>
      <c r="GM20" s="234"/>
      <c r="GN20" s="235"/>
      <c r="GO20" s="236">
        <v>4222</v>
      </c>
      <c r="GP20" s="237">
        <f t="shared" si="25"/>
        <v>862</v>
      </c>
      <c r="GQ20" s="237">
        <v>862</v>
      </c>
      <c r="GR20" s="243">
        <v>0</v>
      </c>
      <c r="GS20" s="233"/>
      <c r="GT20" s="234"/>
      <c r="GU20" s="234"/>
      <c r="GV20" s="235"/>
      <c r="GW20" s="236">
        <v>4222</v>
      </c>
      <c r="GX20" s="237">
        <f t="shared" si="26"/>
        <v>862</v>
      </c>
      <c r="GY20" s="237">
        <v>862</v>
      </c>
      <c r="GZ20" s="243">
        <v>0</v>
      </c>
      <c r="HA20" s="233"/>
      <c r="HB20" s="234"/>
      <c r="HC20" s="234"/>
      <c r="HD20" s="235"/>
      <c r="HE20" s="236">
        <v>4222</v>
      </c>
      <c r="HF20" s="237">
        <f t="shared" si="27"/>
        <v>862</v>
      </c>
      <c r="HG20" s="237">
        <v>862</v>
      </c>
      <c r="HH20" s="243">
        <v>0</v>
      </c>
      <c r="HI20" s="233"/>
      <c r="HJ20" s="234"/>
      <c r="HK20" s="234"/>
      <c r="HL20" s="235"/>
      <c r="HM20" s="236">
        <v>4222</v>
      </c>
      <c r="HN20" s="237">
        <f t="shared" si="28"/>
        <v>862</v>
      </c>
      <c r="HO20" s="237">
        <v>862</v>
      </c>
      <c r="HP20" s="243">
        <v>0</v>
      </c>
      <c r="HQ20" s="233"/>
      <c r="HR20" s="234"/>
      <c r="HS20" s="234"/>
      <c r="HT20" s="235"/>
      <c r="HU20" s="236">
        <v>4222</v>
      </c>
      <c r="HV20" s="237">
        <f t="shared" si="29"/>
        <v>862</v>
      </c>
      <c r="HW20" s="237">
        <v>862</v>
      </c>
      <c r="HX20" s="243">
        <v>0</v>
      </c>
      <c r="HY20" s="233"/>
      <c r="HZ20" s="234"/>
      <c r="IA20" s="234"/>
      <c r="IB20" s="235"/>
      <c r="IC20" s="236">
        <v>4222</v>
      </c>
      <c r="ID20" s="237">
        <f t="shared" si="30"/>
        <v>862</v>
      </c>
      <c r="IE20" s="237">
        <v>862</v>
      </c>
      <c r="IF20" s="243">
        <v>0</v>
      </c>
      <c r="IG20" s="233"/>
      <c r="IH20" s="234"/>
      <c r="II20" s="234"/>
      <c r="IJ20" s="235"/>
      <c r="IK20" s="236">
        <v>4222</v>
      </c>
      <c r="IL20" s="237">
        <f t="shared" si="31"/>
        <v>862</v>
      </c>
      <c r="IM20" s="237">
        <v>862</v>
      </c>
      <c r="IN20" s="243">
        <v>0</v>
      </c>
      <c r="IO20" s="233"/>
      <c r="IP20" s="234"/>
      <c r="IQ20" s="234"/>
      <c r="IR20" s="235"/>
      <c r="IS20" s="236">
        <v>4222</v>
      </c>
      <c r="IT20" s="237">
        <f t="shared" si="32"/>
        <v>862</v>
      </c>
      <c r="IU20" s="237">
        <v>862</v>
      </c>
      <c r="IV20" s="243">
        <v>0</v>
      </c>
    </row>
    <row r="21" spans="1:256" s="221" customFormat="1" ht="15" customHeight="1">
      <c r="A21" s="233"/>
      <c r="B21" s="234"/>
      <c r="C21" s="234"/>
      <c r="D21" s="235"/>
      <c r="E21" s="236" t="s">
        <v>663</v>
      </c>
      <c r="F21" s="237">
        <f t="shared" si="33"/>
        <v>100</v>
      </c>
      <c r="G21" s="238">
        <v>100</v>
      </c>
      <c r="H21" s="235" t="s">
        <v>284</v>
      </c>
      <c r="I21" s="239"/>
      <c r="J21" s="240">
        <v>200</v>
      </c>
      <c r="K21" s="223">
        <f t="shared" si="0"/>
        <v>-100</v>
      </c>
      <c r="L21" s="199">
        <f t="shared" si="1"/>
        <v>50</v>
      </c>
      <c r="M21" s="199">
        <f t="shared" si="2"/>
        <v>-50</v>
      </c>
      <c r="N21" s="241"/>
      <c r="O21" s="241"/>
      <c r="P21" s="241"/>
      <c r="Q21" s="239"/>
      <c r="R21" s="242"/>
      <c r="S21" s="234"/>
      <c r="T21" s="235"/>
      <c r="U21" s="236">
        <v>4231</v>
      </c>
      <c r="V21" s="237">
        <f t="shared" si="3"/>
        <v>200</v>
      </c>
      <c r="W21" s="237">
        <v>200</v>
      </c>
      <c r="X21" s="243">
        <v>0</v>
      </c>
      <c r="Y21" s="233"/>
      <c r="Z21" s="234"/>
      <c r="AA21" s="234"/>
      <c r="AB21" s="235"/>
      <c r="AC21" s="236">
        <v>4231</v>
      </c>
      <c r="AD21" s="237">
        <f t="shared" si="4"/>
        <v>200</v>
      </c>
      <c r="AE21" s="237">
        <v>200</v>
      </c>
      <c r="AF21" s="243">
        <v>0</v>
      </c>
      <c r="AG21" s="233"/>
      <c r="AH21" s="234"/>
      <c r="AI21" s="234"/>
      <c r="AJ21" s="235"/>
      <c r="AK21" s="236">
        <v>4231</v>
      </c>
      <c r="AL21" s="237">
        <f t="shared" si="5"/>
        <v>200</v>
      </c>
      <c r="AM21" s="237">
        <v>200</v>
      </c>
      <c r="AN21" s="243">
        <v>0</v>
      </c>
      <c r="AO21" s="233"/>
      <c r="AP21" s="234"/>
      <c r="AQ21" s="234"/>
      <c r="AR21" s="235"/>
      <c r="AS21" s="236">
        <v>4231</v>
      </c>
      <c r="AT21" s="237">
        <f t="shared" si="6"/>
        <v>200</v>
      </c>
      <c r="AU21" s="237">
        <v>200</v>
      </c>
      <c r="AV21" s="243">
        <v>0</v>
      </c>
      <c r="AW21" s="233"/>
      <c r="AX21" s="234"/>
      <c r="AY21" s="234"/>
      <c r="AZ21" s="235"/>
      <c r="BA21" s="236">
        <v>4231</v>
      </c>
      <c r="BB21" s="237">
        <f t="shared" si="7"/>
        <v>200</v>
      </c>
      <c r="BC21" s="237">
        <v>200</v>
      </c>
      <c r="BD21" s="243">
        <v>0</v>
      </c>
      <c r="BE21" s="233"/>
      <c r="BF21" s="234"/>
      <c r="BG21" s="234"/>
      <c r="BH21" s="235"/>
      <c r="BI21" s="236">
        <v>4231</v>
      </c>
      <c r="BJ21" s="237">
        <f t="shared" si="8"/>
        <v>200</v>
      </c>
      <c r="BK21" s="237">
        <v>200</v>
      </c>
      <c r="BL21" s="243">
        <v>0</v>
      </c>
      <c r="BM21" s="233"/>
      <c r="BN21" s="234"/>
      <c r="BO21" s="234"/>
      <c r="BP21" s="235"/>
      <c r="BQ21" s="236">
        <v>4231</v>
      </c>
      <c r="BR21" s="237">
        <f t="shared" si="9"/>
        <v>200</v>
      </c>
      <c r="BS21" s="237">
        <v>200</v>
      </c>
      <c r="BT21" s="243">
        <v>0</v>
      </c>
      <c r="BU21" s="233"/>
      <c r="BV21" s="234"/>
      <c r="BW21" s="234"/>
      <c r="BX21" s="235"/>
      <c r="BY21" s="236">
        <v>4231</v>
      </c>
      <c r="BZ21" s="237">
        <f t="shared" si="10"/>
        <v>200</v>
      </c>
      <c r="CA21" s="237">
        <v>200</v>
      </c>
      <c r="CB21" s="243">
        <v>0</v>
      </c>
      <c r="CC21" s="233"/>
      <c r="CD21" s="234"/>
      <c r="CE21" s="234"/>
      <c r="CF21" s="235"/>
      <c r="CG21" s="236">
        <v>4231</v>
      </c>
      <c r="CH21" s="237">
        <f t="shared" si="11"/>
        <v>200</v>
      </c>
      <c r="CI21" s="237">
        <v>200</v>
      </c>
      <c r="CJ21" s="243">
        <v>0</v>
      </c>
      <c r="CK21" s="233"/>
      <c r="CL21" s="234"/>
      <c r="CM21" s="234"/>
      <c r="CN21" s="235"/>
      <c r="CO21" s="236">
        <v>4231</v>
      </c>
      <c r="CP21" s="237">
        <f t="shared" si="12"/>
        <v>200</v>
      </c>
      <c r="CQ21" s="237">
        <v>200</v>
      </c>
      <c r="CR21" s="243">
        <v>0</v>
      </c>
      <c r="CS21" s="233"/>
      <c r="CT21" s="234"/>
      <c r="CU21" s="234"/>
      <c r="CV21" s="235"/>
      <c r="CW21" s="236">
        <v>4231</v>
      </c>
      <c r="CX21" s="237">
        <f t="shared" si="13"/>
        <v>200</v>
      </c>
      <c r="CY21" s="237">
        <v>200</v>
      </c>
      <c r="CZ21" s="243">
        <v>0</v>
      </c>
      <c r="DA21" s="233"/>
      <c r="DB21" s="234"/>
      <c r="DC21" s="234"/>
      <c r="DD21" s="235"/>
      <c r="DE21" s="236">
        <v>4231</v>
      </c>
      <c r="DF21" s="237">
        <f t="shared" si="14"/>
        <v>200</v>
      </c>
      <c r="DG21" s="237">
        <v>200</v>
      </c>
      <c r="DH21" s="243">
        <v>0</v>
      </c>
      <c r="DI21" s="233"/>
      <c r="DJ21" s="234"/>
      <c r="DK21" s="234"/>
      <c r="DL21" s="235"/>
      <c r="DM21" s="236">
        <v>4231</v>
      </c>
      <c r="DN21" s="237">
        <f t="shared" si="15"/>
        <v>200</v>
      </c>
      <c r="DO21" s="237">
        <v>200</v>
      </c>
      <c r="DP21" s="243">
        <v>0</v>
      </c>
      <c r="DQ21" s="233"/>
      <c r="DR21" s="234"/>
      <c r="DS21" s="234"/>
      <c r="DT21" s="235"/>
      <c r="DU21" s="236">
        <v>4231</v>
      </c>
      <c r="DV21" s="237">
        <f t="shared" si="16"/>
        <v>200</v>
      </c>
      <c r="DW21" s="237">
        <v>200</v>
      </c>
      <c r="DX21" s="243">
        <v>0</v>
      </c>
      <c r="DY21" s="233"/>
      <c r="DZ21" s="234"/>
      <c r="EA21" s="234"/>
      <c r="EB21" s="235"/>
      <c r="EC21" s="236">
        <v>4231</v>
      </c>
      <c r="ED21" s="237">
        <f t="shared" si="17"/>
        <v>200</v>
      </c>
      <c r="EE21" s="237">
        <v>200</v>
      </c>
      <c r="EF21" s="243">
        <v>0</v>
      </c>
      <c r="EG21" s="233"/>
      <c r="EH21" s="234"/>
      <c r="EI21" s="234"/>
      <c r="EJ21" s="235"/>
      <c r="EK21" s="236">
        <v>4231</v>
      </c>
      <c r="EL21" s="237">
        <f t="shared" si="18"/>
        <v>200</v>
      </c>
      <c r="EM21" s="237">
        <v>200</v>
      </c>
      <c r="EN21" s="243">
        <v>0</v>
      </c>
      <c r="EO21" s="233"/>
      <c r="EP21" s="234"/>
      <c r="EQ21" s="234"/>
      <c r="ER21" s="235"/>
      <c r="ES21" s="236">
        <v>4231</v>
      </c>
      <c r="ET21" s="237">
        <f t="shared" si="19"/>
        <v>200</v>
      </c>
      <c r="EU21" s="237">
        <v>200</v>
      </c>
      <c r="EV21" s="243">
        <v>0</v>
      </c>
      <c r="EW21" s="233"/>
      <c r="EX21" s="234"/>
      <c r="EY21" s="234"/>
      <c r="EZ21" s="235"/>
      <c r="FA21" s="236">
        <v>4231</v>
      </c>
      <c r="FB21" s="237">
        <f t="shared" si="20"/>
        <v>200</v>
      </c>
      <c r="FC21" s="237">
        <v>200</v>
      </c>
      <c r="FD21" s="243">
        <v>0</v>
      </c>
      <c r="FE21" s="233"/>
      <c r="FF21" s="234"/>
      <c r="FG21" s="234"/>
      <c r="FH21" s="235"/>
      <c r="FI21" s="236">
        <v>4231</v>
      </c>
      <c r="FJ21" s="237">
        <f t="shared" si="21"/>
        <v>200</v>
      </c>
      <c r="FK21" s="237">
        <v>200</v>
      </c>
      <c r="FL21" s="243">
        <v>0</v>
      </c>
      <c r="FM21" s="233"/>
      <c r="FN21" s="234"/>
      <c r="FO21" s="234"/>
      <c r="FP21" s="235"/>
      <c r="FQ21" s="236">
        <v>4231</v>
      </c>
      <c r="FR21" s="237">
        <f t="shared" si="22"/>
        <v>200</v>
      </c>
      <c r="FS21" s="237">
        <v>200</v>
      </c>
      <c r="FT21" s="243">
        <v>0</v>
      </c>
      <c r="FU21" s="233"/>
      <c r="FV21" s="234"/>
      <c r="FW21" s="234"/>
      <c r="FX21" s="235"/>
      <c r="FY21" s="236">
        <v>4231</v>
      </c>
      <c r="FZ21" s="237">
        <f t="shared" si="23"/>
        <v>200</v>
      </c>
      <c r="GA21" s="237">
        <v>200</v>
      </c>
      <c r="GB21" s="243">
        <v>0</v>
      </c>
      <c r="GC21" s="233"/>
      <c r="GD21" s="234"/>
      <c r="GE21" s="234"/>
      <c r="GF21" s="235"/>
      <c r="GG21" s="236">
        <v>4231</v>
      </c>
      <c r="GH21" s="237">
        <f t="shared" si="24"/>
        <v>200</v>
      </c>
      <c r="GI21" s="237">
        <v>200</v>
      </c>
      <c r="GJ21" s="243">
        <v>0</v>
      </c>
      <c r="GK21" s="233"/>
      <c r="GL21" s="234"/>
      <c r="GM21" s="234"/>
      <c r="GN21" s="235"/>
      <c r="GO21" s="236">
        <v>4231</v>
      </c>
      <c r="GP21" s="237">
        <f t="shared" si="25"/>
        <v>200</v>
      </c>
      <c r="GQ21" s="237">
        <v>200</v>
      </c>
      <c r="GR21" s="243">
        <v>0</v>
      </c>
      <c r="GS21" s="233"/>
      <c r="GT21" s="234"/>
      <c r="GU21" s="234"/>
      <c r="GV21" s="235"/>
      <c r="GW21" s="236">
        <v>4231</v>
      </c>
      <c r="GX21" s="237">
        <f t="shared" si="26"/>
        <v>200</v>
      </c>
      <c r="GY21" s="237">
        <v>200</v>
      </c>
      <c r="GZ21" s="243">
        <v>0</v>
      </c>
      <c r="HA21" s="233"/>
      <c r="HB21" s="234"/>
      <c r="HC21" s="234"/>
      <c r="HD21" s="235"/>
      <c r="HE21" s="236">
        <v>4231</v>
      </c>
      <c r="HF21" s="237">
        <f t="shared" si="27"/>
        <v>200</v>
      </c>
      <c r="HG21" s="237">
        <v>200</v>
      </c>
      <c r="HH21" s="243">
        <v>0</v>
      </c>
      <c r="HI21" s="233"/>
      <c r="HJ21" s="234"/>
      <c r="HK21" s="234"/>
      <c r="HL21" s="235"/>
      <c r="HM21" s="236">
        <v>4231</v>
      </c>
      <c r="HN21" s="237">
        <f t="shared" si="28"/>
        <v>200</v>
      </c>
      <c r="HO21" s="237">
        <v>200</v>
      </c>
      <c r="HP21" s="243">
        <v>0</v>
      </c>
      <c r="HQ21" s="233"/>
      <c r="HR21" s="234"/>
      <c r="HS21" s="234"/>
      <c r="HT21" s="235"/>
      <c r="HU21" s="236">
        <v>4231</v>
      </c>
      <c r="HV21" s="237">
        <f t="shared" si="29"/>
        <v>200</v>
      </c>
      <c r="HW21" s="237">
        <v>200</v>
      </c>
      <c r="HX21" s="243">
        <v>0</v>
      </c>
      <c r="HY21" s="233"/>
      <c r="HZ21" s="234"/>
      <c r="IA21" s="234"/>
      <c r="IB21" s="235"/>
      <c r="IC21" s="236">
        <v>4231</v>
      </c>
      <c r="ID21" s="237">
        <f t="shared" si="30"/>
        <v>200</v>
      </c>
      <c r="IE21" s="237">
        <v>200</v>
      </c>
      <c r="IF21" s="243">
        <v>0</v>
      </c>
      <c r="IG21" s="233"/>
      <c r="IH21" s="234"/>
      <c r="II21" s="234"/>
      <c r="IJ21" s="235"/>
      <c r="IK21" s="236">
        <v>4231</v>
      </c>
      <c r="IL21" s="237">
        <f t="shared" si="31"/>
        <v>200</v>
      </c>
      <c r="IM21" s="237">
        <v>200</v>
      </c>
      <c r="IN21" s="243">
        <v>0</v>
      </c>
      <c r="IO21" s="233"/>
      <c r="IP21" s="234"/>
      <c r="IQ21" s="234"/>
      <c r="IR21" s="235"/>
      <c r="IS21" s="236">
        <v>4231</v>
      </c>
      <c r="IT21" s="237">
        <f t="shared" si="32"/>
        <v>200</v>
      </c>
      <c r="IU21" s="237">
        <v>200</v>
      </c>
      <c r="IV21" s="243">
        <v>0</v>
      </c>
    </row>
    <row r="22" spans="1:256" ht="15" customHeight="1">
      <c r="A22" s="233"/>
      <c r="B22" s="234"/>
      <c r="C22" s="234"/>
      <c r="D22" s="235"/>
      <c r="E22" s="236" t="s">
        <v>664</v>
      </c>
      <c r="F22" s="237">
        <v>0</v>
      </c>
      <c r="G22" s="238">
        <v>0</v>
      </c>
      <c r="H22" s="235" t="s">
        <v>284</v>
      </c>
      <c r="I22" s="239"/>
      <c r="J22" s="240">
        <v>0</v>
      </c>
      <c r="K22" s="223">
        <f t="shared" si="0"/>
        <v>0</v>
      </c>
      <c r="L22" s="199" t="e">
        <f t="shared" si="1"/>
        <v>#DIV/0!</v>
      </c>
      <c r="M22" s="199" t="e">
        <f t="shared" si="2"/>
        <v>#DIV/0!</v>
      </c>
      <c r="N22" s="241"/>
      <c r="O22" s="241"/>
      <c r="P22" s="241"/>
      <c r="Q22" s="239"/>
      <c r="R22" s="242"/>
      <c r="S22" s="234"/>
      <c r="T22" s="235"/>
      <c r="U22" s="236">
        <v>4232</v>
      </c>
      <c r="V22" s="237">
        <f t="shared" si="3"/>
        <v>0</v>
      </c>
      <c r="W22" s="237">
        <v>0</v>
      </c>
      <c r="X22" s="243">
        <v>0</v>
      </c>
      <c r="Y22" s="233"/>
      <c r="Z22" s="234"/>
      <c r="AA22" s="234"/>
      <c r="AB22" s="235"/>
      <c r="AC22" s="236">
        <v>4232</v>
      </c>
      <c r="AD22" s="237">
        <f t="shared" si="4"/>
        <v>0</v>
      </c>
      <c r="AE22" s="237">
        <v>0</v>
      </c>
      <c r="AF22" s="243">
        <v>0</v>
      </c>
      <c r="AG22" s="233"/>
      <c r="AH22" s="234"/>
      <c r="AI22" s="234"/>
      <c r="AJ22" s="235"/>
      <c r="AK22" s="236">
        <v>4232</v>
      </c>
      <c r="AL22" s="237">
        <f t="shared" si="5"/>
        <v>0</v>
      </c>
      <c r="AM22" s="237">
        <v>0</v>
      </c>
      <c r="AN22" s="243">
        <v>0</v>
      </c>
      <c r="AO22" s="233"/>
      <c r="AP22" s="234"/>
      <c r="AQ22" s="234"/>
      <c r="AR22" s="235"/>
      <c r="AS22" s="236">
        <v>4232</v>
      </c>
      <c r="AT22" s="237">
        <f t="shared" si="6"/>
        <v>0</v>
      </c>
      <c r="AU22" s="237">
        <v>0</v>
      </c>
      <c r="AV22" s="243">
        <v>0</v>
      </c>
      <c r="AW22" s="233"/>
      <c r="AX22" s="234"/>
      <c r="AY22" s="234"/>
      <c r="AZ22" s="235"/>
      <c r="BA22" s="236">
        <v>4232</v>
      </c>
      <c r="BB22" s="237">
        <f t="shared" si="7"/>
        <v>0</v>
      </c>
      <c r="BC22" s="237">
        <v>0</v>
      </c>
      <c r="BD22" s="243">
        <v>0</v>
      </c>
      <c r="BE22" s="233"/>
      <c r="BF22" s="234"/>
      <c r="BG22" s="234"/>
      <c r="BH22" s="235"/>
      <c r="BI22" s="236">
        <v>4232</v>
      </c>
      <c r="BJ22" s="237">
        <f t="shared" si="8"/>
        <v>0</v>
      </c>
      <c r="BK22" s="237">
        <v>0</v>
      </c>
      <c r="BL22" s="243">
        <v>0</v>
      </c>
      <c r="BM22" s="233"/>
      <c r="BN22" s="234"/>
      <c r="BO22" s="234"/>
      <c r="BP22" s="235"/>
      <c r="BQ22" s="236">
        <v>4232</v>
      </c>
      <c r="BR22" s="237">
        <f t="shared" si="9"/>
        <v>0</v>
      </c>
      <c r="BS22" s="237">
        <v>0</v>
      </c>
      <c r="BT22" s="243">
        <v>0</v>
      </c>
      <c r="BU22" s="233"/>
      <c r="BV22" s="234"/>
      <c r="BW22" s="234"/>
      <c r="BX22" s="235"/>
      <c r="BY22" s="236">
        <v>4232</v>
      </c>
      <c r="BZ22" s="237">
        <f t="shared" si="10"/>
        <v>0</v>
      </c>
      <c r="CA22" s="237">
        <v>0</v>
      </c>
      <c r="CB22" s="243">
        <v>0</v>
      </c>
      <c r="CC22" s="233"/>
      <c r="CD22" s="234"/>
      <c r="CE22" s="234"/>
      <c r="CF22" s="235"/>
      <c r="CG22" s="236">
        <v>4232</v>
      </c>
      <c r="CH22" s="237">
        <f t="shared" si="11"/>
        <v>0</v>
      </c>
      <c r="CI22" s="237">
        <v>0</v>
      </c>
      <c r="CJ22" s="243">
        <v>0</v>
      </c>
      <c r="CK22" s="233"/>
      <c r="CL22" s="234"/>
      <c r="CM22" s="234"/>
      <c r="CN22" s="235"/>
      <c r="CO22" s="236">
        <v>4232</v>
      </c>
      <c r="CP22" s="237">
        <f t="shared" si="12"/>
        <v>0</v>
      </c>
      <c r="CQ22" s="237">
        <v>0</v>
      </c>
      <c r="CR22" s="243">
        <v>0</v>
      </c>
      <c r="CS22" s="233"/>
      <c r="CT22" s="234"/>
      <c r="CU22" s="234"/>
      <c r="CV22" s="235"/>
      <c r="CW22" s="236">
        <v>4232</v>
      </c>
      <c r="CX22" s="237">
        <f t="shared" si="13"/>
        <v>0</v>
      </c>
      <c r="CY22" s="237">
        <v>0</v>
      </c>
      <c r="CZ22" s="243">
        <v>0</v>
      </c>
      <c r="DA22" s="233"/>
      <c r="DB22" s="234"/>
      <c r="DC22" s="234"/>
      <c r="DD22" s="235"/>
      <c r="DE22" s="236">
        <v>4232</v>
      </c>
      <c r="DF22" s="237">
        <f t="shared" si="14"/>
        <v>0</v>
      </c>
      <c r="DG22" s="237">
        <v>0</v>
      </c>
      <c r="DH22" s="243">
        <v>0</v>
      </c>
      <c r="DI22" s="233"/>
      <c r="DJ22" s="234"/>
      <c r="DK22" s="234"/>
      <c r="DL22" s="235"/>
      <c r="DM22" s="236">
        <v>4232</v>
      </c>
      <c r="DN22" s="237">
        <f t="shared" si="15"/>
        <v>0</v>
      </c>
      <c r="DO22" s="237">
        <v>0</v>
      </c>
      <c r="DP22" s="243">
        <v>0</v>
      </c>
      <c r="DQ22" s="233"/>
      <c r="DR22" s="234"/>
      <c r="DS22" s="234"/>
      <c r="DT22" s="235"/>
      <c r="DU22" s="236">
        <v>4232</v>
      </c>
      <c r="DV22" s="237">
        <f t="shared" si="16"/>
        <v>0</v>
      </c>
      <c r="DW22" s="237">
        <v>0</v>
      </c>
      <c r="DX22" s="243">
        <v>0</v>
      </c>
      <c r="DY22" s="233"/>
      <c r="DZ22" s="234"/>
      <c r="EA22" s="234"/>
      <c r="EB22" s="235"/>
      <c r="EC22" s="236">
        <v>4232</v>
      </c>
      <c r="ED22" s="237">
        <f t="shared" si="17"/>
        <v>0</v>
      </c>
      <c r="EE22" s="237">
        <v>0</v>
      </c>
      <c r="EF22" s="243">
        <v>0</v>
      </c>
      <c r="EG22" s="233"/>
      <c r="EH22" s="234"/>
      <c r="EI22" s="234"/>
      <c r="EJ22" s="235"/>
      <c r="EK22" s="236">
        <v>4232</v>
      </c>
      <c r="EL22" s="237">
        <f t="shared" si="18"/>
        <v>0</v>
      </c>
      <c r="EM22" s="237">
        <v>0</v>
      </c>
      <c r="EN22" s="243">
        <v>0</v>
      </c>
      <c r="EO22" s="233"/>
      <c r="EP22" s="234"/>
      <c r="EQ22" s="234"/>
      <c r="ER22" s="235"/>
      <c r="ES22" s="236">
        <v>4232</v>
      </c>
      <c r="ET22" s="237">
        <f t="shared" si="19"/>
        <v>0</v>
      </c>
      <c r="EU22" s="237">
        <v>0</v>
      </c>
      <c r="EV22" s="243">
        <v>0</v>
      </c>
      <c r="EW22" s="233"/>
      <c r="EX22" s="234"/>
      <c r="EY22" s="234"/>
      <c r="EZ22" s="235"/>
      <c r="FA22" s="236">
        <v>4232</v>
      </c>
      <c r="FB22" s="237">
        <f t="shared" si="20"/>
        <v>0</v>
      </c>
      <c r="FC22" s="237">
        <v>0</v>
      </c>
      <c r="FD22" s="243">
        <v>0</v>
      </c>
      <c r="FE22" s="233"/>
      <c r="FF22" s="234"/>
      <c r="FG22" s="234"/>
      <c r="FH22" s="235"/>
      <c r="FI22" s="236">
        <v>4232</v>
      </c>
      <c r="FJ22" s="237">
        <f t="shared" si="21"/>
        <v>0</v>
      </c>
      <c r="FK22" s="237">
        <v>0</v>
      </c>
      <c r="FL22" s="243">
        <v>0</v>
      </c>
      <c r="FM22" s="233"/>
      <c r="FN22" s="234"/>
      <c r="FO22" s="234"/>
      <c r="FP22" s="235"/>
      <c r="FQ22" s="236">
        <v>4232</v>
      </c>
      <c r="FR22" s="237">
        <f t="shared" si="22"/>
        <v>0</v>
      </c>
      <c r="FS22" s="237">
        <v>0</v>
      </c>
      <c r="FT22" s="243">
        <v>0</v>
      </c>
      <c r="FU22" s="233"/>
      <c r="FV22" s="234"/>
      <c r="FW22" s="234"/>
      <c r="FX22" s="235"/>
      <c r="FY22" s="236">
        <v>4232</v>
      </c>
      <c r="FZ22" s="237">
        <f t="shared" si="23"/>
        <v>0</v>
      </c>
      <c r="GA22" s="237">
        <v>0</v>
      </c>
      <c r="GB22" s="243">
        <v>0</v>
      </c>
      <c r="GC22" s="233"/>
      <c r="GD22" s="234"/>
      <c r="GE22" s="234"/>
      <c r="GF22" s="235"/>
      <c r="GG22" s="236">
        <v>4232</v>
      </c>
      <c r="GH22" s="237">
        <f t="shared" si="24"/>
        <v>0</v>
      </c>
      <c r="GI22" s="237">
        <v>0</v>
      </c>
      <c r="GJ22" s="243">
        <v>0</v>
      </c>
      <c r="GK22" s="233"/>
      <c r="GL22" s="234"/>
      <c r="GM22" s="234"/>
      <c r="GN22" s="235"/>
      <c r="GO22" s="236">
        <v>4232</v>
      </c>
      <c r="GP22" s="237">
        <f t="shared" si="25"/>
        <v>0</v>
      </c>
      <c r="GQ22" s="237">
        <v>0</v>
      </c>
      <c r="GR22" s="243">
        <v>0</v>
      </c>
      <c r="GS22" s="233"/>
      <c r="GT22" s="234"/>
      <c r="GU22" s="234"/>
      <c r="GV22" s="235"/>
      <c r="GW22" s="236">
        <v>4232</v>
      </c>
      <c r="GX22" s="237">
        <f t="shared" si="26"/>
        <v>0</v>
      </c>
      <c r="GY22" s="237">
        <v>0</v>
      </c>
      <c r="GZ22" s="243">
        <v>0</v>
      </c>
      <c r="HA22" s="233"/>
      <c r="HB22" s="234"/>
      <c r="HC22" s="234"/>
      <c r="HD22" s="235"/>
      <c r="HE22" s="236">
        <v>4232</v>
      </c>
      <c r="HF22" s="237">
        <f t="shared" si="27"/>
        <v>0</v>
      </c>
      <c r="HG22" s="237">
        <v>0</v>
      </c>
      <c r="HH22" s="243">
        <v>0</v>
      </c>
      <c r="HI22" s="233"/>
      <c r="HJ22" s="234"/>
      <c r="HK22" s="234"/>
      <c r="HL22" s="235"/>
      <c r="HM22" s="236">
        <v>4232</v>
      </c>
      <c r="HN22" s="237">
        <f t="shared" si="28"/>
        <v>0</v>
      </c>
      <c r="HO22" s="237">
        <v>0</v>
      </c>
      <c r="HP22" s="243">
        <v>0</v>
      </c>
      <c r="HQ22" s="233"/>
      <c r="HR22" s="234"/>
      <c r="HS22" s="234"/>
      <c r="HT22" s="235"/>
      <c r="HU22" s="236">
        <v>4232</v>
      </c>
      <c r="HV22" s="237">
        <f t="shared" si="29"/>
        <v>0</v>
      </c>
      <c r="HW22" s="237">
        <v>0</v>
      </c>
      <c r="HX22" s="243">
        <v>0</v>
      </c>
      <c r="HY22" s="233"/>
      <c r="HZ22" s="234"/>
      <c r="IA22" s="234"/>
      <c r="IB22" s="235"/>
      <c r="IC22" s="236">
        <v>4232</v>
      </c>
      <c r="ID22" s="237">
        <f t="shared" si="30"/>
        <v>0</v>
      </c>
      <c r="IE22" s="237">
        <v>0</v>
      </c>
      <c r="IF22" s="243">
        <v>0</v>
      </c>
      <c r="IG22" s="233"/>
      <c r="IH22" s="234"/>
      <c r="II22" s="234"/>
      <c r="IJ22" s="235"/>
      <c r="IK22" s="236">
        <v>4232</v>
      </c>
      <c r="IL22" s="237">
        <f t="shared" si="31"/>
        <v>0</v>
      </c>
      <c r="IM22" s="237">
        <v>0</v>
      </c>
      <c r="IN22" s="243">
        <v>0</v>
      </c>
      <c r="IO22" s="233"/>
      <c r="IP22" s="234"/>
      <c r="IQ22" s="234"/>
      <c r="IR22" s="235"/>
      <c r="IS22" s="236">
        <v>4232</v>
      </c>
      <c r="IT22" s="237">
        <f t="shared" si="32"/>
        <v>0</v>
      </c>
      <c r="IU22" s="237">
        <v>0</v>
      </c>
      <c r="IV22" s="243">
        <v>0</v>
      </c>
    </row>
    <row r="23" spans="1:256" ht="15" customHeight="1">
      <c r="A23" s="233"/>
      <c r="B23" s="234"/>
      <c r="C23" s="234"/>
      <c r="D23" s="235"/>
      <c r="E23" s="236" t="s">
        <v>734</v>
      </c>
      <c r="F23" s="237">
        <f t="shared" si="33"/>
        <v>100</v>
      </c>
      <c r="G23" s="238">
        <v>100</v>
      </c>
      <c r="H23" s="235" t="s">
        <v>284</v>
      </c>
      <c r="I23" s="239"/>
      <c r="J23" s="240">
        <v>0</v>
      </c>
      <c r="K23" s="223">
        <f t="shared" si="0"/>
        <v>100</v>
      </c>
      <c r="L23" s="199" t="e">
        <f t="shared" si="1"/>
        <v>#DIV/0!</v>
      </c>
      <c r="M23" s="199" t="e">
        <f t="shared" si="2"/>
        <v>#DIV/0!</v>
      </c>
      <c r="N23" s="241"/>
      <c r="O23" s="241"/>
      <c r="P23" s="241"/>
      <c r="Q23" s="239"/>
      <c r="R23" s="242"/>
      <c r="S23" s="234"/>
      <c r="T23" s="235"/>
      <c r="U23" s="236">
        <v>4233</v>
      </c>
      <c r="V23" s="237">
        <f t="shared" si="3"/>
        <v>100</v>
      </c>
      <c r="W23" s="237">
        <v>100</v>
      </c>
      <c r="X23" s="243">
        <v>0</v>
      </c>
      <c r="Y23" s="233"/>
      <c r="Z23" s="234"/>
      <c r="AA23" s="234"/>
      <c r="AB23" s="235"/>
      <c r="AC23" s="236">
        <v>4233</v>
      </c>
      <c r="AD23" s="237">
        <f t="shared" si="4"/>
        <v>100</v>
      </c>
      <c r="AE23" s="237">
        <v>100</v>
      </c>
      <c r="AF23" s="243">
        <v>0</v>
      </c>
      <c r="AG23" s="233"/>
      <c r="AH23" s="234"/>
      <c r="AI23" s="234"/>
      <c r="AJ23" s="235"/>
      <c r="AK23" s="236">
        <v>4233</v>
      </c>
      <c r="AL23" s="237">
        <f t="shared" si="5"/>
        <v>100</v>
      </c>
      <c r="AM23" s="237">
        <v>100</v>
      </c>
      <c r="AN23" s="243">
        <v>0</v>
      </c>
      <c r="AO23" s="233"/>
      <c r="AP23" s="234"/>
      <c r="AQ23" s="234"/>
      <c r="AR23" s="235"/>
      <c r="AS23" s="236">
        <v>4233</v>
      </c>
      <c r="AT23" s="237">
        <f t="shared" si="6"/>
        <v>100</v>
      </c>
      <c r="AU23" s="237">
        <v>100</v>
      </c>
      <c r="AV23" s="243">
        <v>0</v>
      </c>
      <c r="AW23" s="233"/>
      <c r="AX23" s="234"/>
      <c r="AY23" s="234"/>
      <c r="AZ23" s="235"/>
      <c r="BA23" s="236">
        <v>4233</v>
      </c>
      <c r="BB23" s="237">
        <f t="shared" si="7"/>
        <v>100</v>
      </c>
      <c r="BC23" s="237">
        <v>100</v>
      </c>
      <c r="BD23" s="243">
        <v>0</v>
      </c>
      <c r="BE23" s="233"/>
      <c r="BF23" s="234"/>
      <c r="BG23" s="234"/>
      <c r="BH23" s="235"/>
      <c r="BI23" s="236">
        <v>4233</v>
      </c>
      <c r="BJ23" s="237">
        <f t="shared" si="8"/>
        <v>100</v>
      </c>
      <c r="BK23" s="237">
        <v>100</v>
      </c>
      <c r="BL23" s="243">
        <v>0</v>
      </c>
      <c r="BM23" s="233"/>
      <c r="BN23" s="234"/>
      <c r="BO23" s="234"/>
      <c r="BP23" s="235"/>
      <c r="BQ23" s="236">
        <v>4233</v>
      </c>
      <c r="BR23" s="237">
        <f t="shared" si="9"/>
        <v>100</v>
      </c>
      <c r="BS23" s="237">
        <v>100</v>
      </c>
      <c r="BT23" s="243">
        <v>0</v>
      </c>
      <c r="BU23" s="233"/>
      <c r="BV23" s="234"/>
      <c r="BW23" s="234"/>
      <c r="BX23" s="235"/>
      <c r="BY23" s="236">
        <v>4233</v>
      </c>
      <c r="BZ23" s="237">
        <f t="shared" si="10"/>
        <v>100</v>
      </c>
      <c r="CA23" s="237">
        <v>100</v>
      </c>
      <c r="CB23" s="243">
        <v>0</v>
      </c>
      <c r="CC23" s="233"/>
      <c r="CD23" s="234"/>
      <c r="CE23" s="234"/>
      <c r="CF23" s="235"/>
      <c r="CG23" s="236">
        <v>4233</v>
      </c>
      <c r="CH23" s="237">
        <f t="shared" si="11"/>
        <v>100</v>
      </c>
      <c r="CI23" s="237">
        <v>100</v>
      </c>
      <c r="CJ23" s="243">
        <v>0</v>
      </c>
      <c r="CK23" s="233"/>
      <c r="CL23" s="234"/>
      <c r="CM23" s="234"/>
      <c r="CN23" s="235"/>
      <c r="CO23" s="236">
        <v>4233</v>
      </c>
      <c r="CP23" s="237">
        <f t="shared" si="12"/>
        <v>100</v>
      </c>
      <c r="CQ23" s="237">
        <v>100</v>
      </c>
      <c r="CR23" s="243">
        <v>0</v>
      </c>
      <c r="CS23" s="233"/>
      <c r="CT23" s="234"/>
      <c r="CU23" s="234"/>
      <c r="CV23" s="235"/>
      <c r="CW23" s="236">
        <v>4233</v>
      </c>
      <c r="CX23" s="237">
        <f t="shared" si="13"/>
        <v>100</v>
      </c>
      <c r="CY23" s="237">
        <v>100</v>
      </c>
      <c r="CZ23" s="243">
        <v>0</v>
      </c>
      <c r="DA23" s="233"/>
      <c r="DB23" s="234"/>
      <c r="DC23" s="234"/>
      <c r="DD23" s="235"/>
      <c r="DE23" s="236">
        <v>4233</v>
      </c>
      <c r="DF23" s="237">
        <f t="shared" si="14"/>
        <v>100</v>
      </c>
      <c r="DG23" s="237">
        <v>100</v>
      </c>
      <c r="DH23" s="243">
        <v>0</v>
      </c>
      <c r="DI23" s="233"/>
      <c r="DJ23" s="234"/>
      <c r="DK23" s="234"/>
      <c r="DL23" s="235"/>
      <c r="DM23" s="236">
        <v>4233</v>
      </c>
      <c r="DN23" s="237">
        <f t="shared" si="15"/>
        <v>100</v>
      </c>
      <c r="DO23" s="237">
        <v>100</v>
      </c>
      <c r="DP23" s="243">
        <v>0</v>
      </c>
      <c r="DQ23" s="233"/>
      <c r="DR23" s="234"/>
      <c r="DS23" s="234"/>
      <c r="DT23" s="235"/>
      <c r="DU23" s="236">
        <v>4233</v>
      </c>
      <c r="DV23" s="237">
        <f t="shared" si="16"/>
        <v>100</v>
      </c>
      <c r="DW23" s="237">
        <v>100</v>
      </c>
      <c r="DX23" s="243">
        <v>0</v>
      </c>
      <c r="DY23" s="233"/>
      <c r="DZ23" s="234"/>
      <c r="EA23" s="234"/>
      <c r="EB23" s="235"/>
      <c r="EC23" s="236">
        <v>4233</v>
      </c>
      <c r="ED23" s="237">
        <f t="shared" si="17"/>
        <v>100</v>
      </c>
      <c r="EE23" s="237">
        <v>100</v>
      </c>
      <c r="EF23" s="243">
        <v>0</v>
      </c>
      <c r="EG23" s="233"/>
      <c r="EH23" s="234"/>
      <c r="EI23" s="234"/>
      <c r="EJ23" s="235"/>
      <c r="EK23" s="236">
        <v>4233</v>
      </c>
      <c r="EL23" s="237">
        <f t="shared" si="18"/>
        <v>100</v>
      </c>
      <c r="EM23" s="237">
        <v>100</v>
      </c>
      <c r="EN23" s="243">
        <v>0</v>
      </c>
      <c r="EO23" s="233"/>
      <c r="EP23" s="234"/>
      <c r="EQ23" s="234"/>
      <c r="ER23" s="235"/>
      <c r="ES23" s="236">
        <v>4233</v>
      </c>
      <c r="ET23" s="237">
        <f t="shared" si="19"/>
        <v>100</v>
      </c>
      <c r="EU23" s="237">
        <v>100</v>
      </c>
      <c r="EV23" s="243">
        <v>0</v>
      </c>
      <c r="EW23" s="233"/>
      <c r="EX23" s="234"/>
      <c r="EY23" s="234"/>
      <c r="EZ23" s="235"/>
      <c r="FA23" s="236">
        <v>4233</v>
      </c>
      <c r="FB23" s="237">
        <f t="shared" si="20"/>
        <v>100</v>
      </c>
      <c r="FC23" s="237">
        <v>100</v>
      </c>
      <c r="FD23" s="243">
        <v>0</v>
      </c>
      <c r="FE23" s="233"/>
      <c r="FF23" s="234"/>
      <c r="FG23" s="234"/>
      <c r="FH23" s="235"/>
      <c r="FI23" s="236">
        <v>4233</v>
      </c>
      <c r="FJ23" s="237">
        <f t="shared" si="21"/>
        <v>100</v>
      </c>
      <c r="FK23" s="237">
        <v>100</v>
      </c>
      <c r="FL23" s="243">
        <v>0</v>
      </c>
      <c r="FM23" s="233"/>
      <c r="FN23" s="234"/>
      <c r="FO23" s="234"/>
      <c r="FP23" s="235"/>
      <c r="FQ23" s="236">
        <v>4233</v>
      </c>
      <c r="FR23" s="237">
        <f t="shared" si="22"/>
        <v>100</v>
      </c>
      <c r="FS23" s="237">
        <v>100</v>
      </c>
      <c r="FT23" s="243">
        <v>0</v>
      </c>
      <c r="FU23" s="233"/>
      <c r="FV23" s="234"/>
      <c r="FW23" s="234"/>
      <c r="FX23" s="235"/>
      <c r="FY23" s="236">
        <v>4233</v>
      </c>
      <c r="FZ23" s="237">
        <f t="shared" si="23"/>
        <v>100</v>
      </c>
      <c r="GA23" s="237">
        <v>100</v>
      </c>
      <c r="GB23" s="243">
        <v>0</v>
      </c>
      <c r="GC23" s="233"/>
      <c r="GD23" s="234"/>
      <c r="GE23" s="234"/>
      <c r="GF23" s="235"/>
      <c r="GG23" s="236">
        <v>4233</v>
      </c>
      <c r="GH23" s="237">
        <f t="shared" si="24"/>
        <v>100</v>
      </c>
      <c r="GI23" s="237">
        <v>100</v>
      </c>
      <c r="GJ23" s="243">
        <v>0</v>
      </c>
      <c r="GK23" s="233"/>
      <c r="GL23" s="234"/>
      <c r="GM23" s="234"/>
      <c r="GN23" s="235"/>
      <c r="GO23" s="236">
        <v>4233</v>
      </c>
      <c r="GP23" s="237">
        <f t="shared" si="25"/>
        <v>100</v>
      </c>
      <c r="GQ23" s="237">
        <v>100</v>
      </c>
      <c r="GR23" s="243">
        <v>0</v>
      </c>
      <c r="GS23" s="233"/>
      <c r="GT23" s="234"/>
      <c r="GU23" s="234"/>
      <c r="GV23" s="235"/>
      <c r="GW23" s="236">
        <v>4233</v>
      </c>
      <c r="GX23" s="237">
        <f t="shared" si="26"/>
        <v>100</v>
      </c>
      <c r="GY23" s="237">
        <v>100</v>
      </c>
      <c r="GZ23" s="243">
        <v>0</v>
      </c>
      <c r="HA23" s="233"/>
      <c r="HB23" s="234"/>
      <c r="HC23" s="234"/>
      <c r="HD23" s="235"/>
      <c r="HE23" s="236">
        <v>4233</v>
      </c>
      <c r="HF23" s="237">
        <f t="shared" si="27"/>
        <v>100</v>
      </c>
      <c r="HG23" s="237">
        <v>100</v>
      </c>
      <c r="HH23" s="243">
        <v>0</v>
      </c>
      <c r="HI23" s="233"/>
      <c r="HJ23" s="234"/>
      <c r="HK23" s="234"/>
      <c r="HL23" s="235"/>
      <c r="HM23" s="236">
        <v>4233</v>
      </c>
      <c r="HN23" s="237">
        <f t="shared" si="28"/>
        <v>100</v>
      </c>
      <c r="HO23" s="237">
        <v>100</v>
      </c>
      <c r="HP23" s="243">
        <v>0</v>
      </c>
      <c r="HQ23" s="233"/>
      <c r="HR23" s="234"/>
      <c r="HS23" s="234"/>
      <c r="HT23" s="235"/>
      <c r="HU23" s="236">
        <v>4233</v>
      </c>
      <c r="HV23" s="237">
        <f t="shared" si="29"/>
        <v>100</v>
      </c>
      <c r="HW23" s="237">
        <v>100</v>
      </c>
      <c r="HX23" s="243">
        <v>0</v>
      </c>
      <c r="HY23" s="233"/>
      <c r="HZ23" s="234"/>
      <c r="IA23" s="234"/>
      <c r="IB23" s="235"/>
      <c r="IC23" s="236">
        <v>4233</v>
      </c>
      <c r="ID23" s="237">
        <f t="shared" si="30"/>
        <v>100</v>
      </c>
      <c r="IE23" s="237">
        <v>100</v>
      </c>
      <c r="IF23" s="243">
        <v>0</v>
      </c>
      <c r="IG23" s="233"/>
      <c r="IH23" s="234"/>
      <c r="II23" s="234"/>
      <c r="IJ23" s="235"/>
      <c r="IK23" s="236">
        <v>4233</v>
      </c>
      <c r="IL23" s="237">
        <f t="shared" si="31"/>
        <v>100</v>
      </c>
      <c r="IM23" s="237">
        <v>100</v>
      </c>
      <c r="IN23" s="243">
        <v>0</v>
      </c>
      <c r="IO23" s="233"/>
      <c r="IP23" s="234"/>
      <c r="IQ23" s="234"/>
      <c r="IR23" s="235"/>
      <c r="IS23" s="236">
        <v>4233</v>
      </c>
      <c r="IT23" s="237">
        <f t="shared" si="32"/>
        <v>100</v>
      </c>
      <c r="IU23" s="237">
        <v>100</v>
      </c>
      <c r="IV23" s="243">
        <v>0</v>
      </c>
    </row>
    <row r="24" spans="1:256" ht="15" customHeight="1">
      <c r="A24" s="233"/>
      <c r="B24" s="234"/>
      <c r="C24" s="234"/>
      <c r="D24" s="235"/>
      <c r="E24" s="236" t="s">
        <v>665</v>
      </c>
      <c r="F24" s="237">
        <f>G24</f>
        <v>150</v>
      </c>
      <c r="G24" s="238">
        <v>150</v>
      </c>
      <c r="H24" s="235" t="s">
        <v>284</v>
      </c>
      <c r="I24" s="239"/>
      <c r="J24" s="240">
        <v>171</v>
      </c>
      <c r="K24" s="223">
        <f t="shared" si="0"/>
        <v>-21</v>
      </c>
      <c r="L24" s="199">
        <f t="shared" si="1"/>
        <v>87.719298245614027</v>
      </c>
      <c r="M24" s="199">
        <f t="shared" si="2"/>
        <v>-12.280701754385973</v>
      </c>
      <c r="N24" s="241"/>
      <c r="O24" s="241"/>
      <c r="P24" s="241"/>
      <c r="Q24" s="239"/>
      <c r="R24" s="242"/>
      <c r="S24" s="234"/>
      <c r="T24" s="235"/>
      <c r="U24" s="236">
        <v>4234</v>
      </c>
      <c r="V24" s="237">
        <f t="shared" si="3"/>
        <v>171</v>
      </c>
      <c r="W24" s="237">
        <v>171</v>
      </c>
      <c r="X24" s="243">
        <v>0</v>
      </c>
      <c r="Y24" s="233"/>
      <c r="Z24" s="234"/>
      <c r="AA24" s="234"/>
      <c r="AB24" s="235"/>
      <c r="AC24" s="236">
        <v>4234</v>
      </c>
      <c r="AD24" s="237">
        <f t="shared" si="4"/>
        <v>171</v>
      </c>
      <c r="AE24" s="237">
        <v>171</v>
      </c>
      <c r="AF24" s="243">
        <v>0</v>
      </c>
      <c r="AG24" s="233"/>
      <c r="AH24" s="234"/>
      <c r="AI24" s="234"/>
      <c r="AJ24" s="235"/>
      <c r="AK24" s="236">
        <v>4234</v>
      </c>
      <c r="AL24" s="237">
        <f t="shared" si="5"/>
        <v>171</v>
      </c>
      <c r="AM24" s="237">
        <v>171</v>
      </c>
      <c r="AN24" s="243">
        <v>0</v>
      </c>
      <c r="AO24" s="233"/>
      <c r="AP24" s="234"/>
      <c r="AQ24" s="234"/>
      <c r="AR24" s="235"/>
      <c r="AS24" s="236">
        <v>4234</v>
      </c>
      <c r="AT24" s="237">
        <f t="shared" si="6"/>
        <v>171</v>
      </c>
      <c r="AU24" s="237">
        <v>171</v>
      </c>
      <c r="AV24" s="243">
        <v>0</v>
      </c>
      <c r="AW24" s="233"/>
      <c r="AX24" s="234"/>
      <c r="AY24" s="234"/>
      <c r="AZ24" s="235"/>
      <c r="BA24" s="236">
        <v>4234</v>
      </c>
      <c r="BB24" s="237">
        <f t="shared" si="7"/>
        <v>171</v>
      </c>
      <c r="BC24" s="237">
        <v>171</v>
      </c>
      <c r="BD24" s="243">
        <v>0</v>
      </c>
      <c r="BE24" s="233"/>
      <c r="BF24" s="234"/>
      <c r="BG24" s="234"/>
      <c r="BH24" s="235"/>
      <c r="BI24" s="236">
        <v>4234</v>
      </c>
      <c r="BJ24" s="237">
        <f t="shared" si="8"/>
        <v>171</v>
      </c>
      <c r="BK24" s="237">
        <v>171</v>
      </c>
      <c r="BL24" s="243">
        <v>0</v>
      </c>
      <c r="BM24" s="233"/>
      <c r="BN24" s="234"/>
      <c r="BO24" s="234"/>
      <c r="BP24" s="235"/>
      <c r="BQ24" s="236">
        <v>4234</v>
      </c>
      <c r="BR24" s="237">
        <f t="shared" si="9"/>
        <v>171</v>
      </c>
      <c r="BS24" s="237">
        <v>171</v>
      </c>
      <c r="BT24" s="243">
        <v>0</v>
      </c>
      <c r="BU24" s="233"/>
      <c r="BV24" s="234"/>
      <c r="BW24" s="234"/>
      <c r="BX24" s="235"/>
      <c r="BY24" s="236">
        <v>4234</v>
      </c>
      <c r="BZ24" s="237">
        <f t="shared" si="10"/>
        <v>171</v>
      </c>
      <c r="CA24" s="237">
        <v>171</v>
      </c>
      <c r="CB24" s="243">
        <v>0</v>
      </c>
      <c r="CC24" s="233"/>
      <c r="CD24" s="234"/>
      <c r="CE24" s="234"/>
      <c r="CF24" s="235"/>
      <c r="CG24" s="236">
        <v>4234</v>
      </c>
      <c r="CH24" s="237">
        <f t="shared" si="11"/>
        <v>171</v>
      </c>
      <c r="CI24" s="237">
        <v>171</v>
      </c>
      <c r="CJ24" s="243">
        <v>0</v>
      </c>
      <c r="CK24" s="233"/>
      <c r="CL24" s="234"/>
      <c r="CM24" s="234"/>
      <c r="CN24" s="235"/>
      <c r="CO24" s="236">
        <v>4234</v>
      </c>
      <c r="CP24" s="237">
        <f t="shared" si="12"/>
        <v>171</v>
      </c>
      <c r="CQ24" s="237">
        <v>171</v>
      </c>
      <c r="CR24" s="243">
        <v>0</v>
      </c>
      <c r="CS24" s="233"/>
      <c r="CT24" s="234"/>
      <c r="CU24" s="234"/>
      <c r="CV24" s="235"/>
      <c r="CW24" s="236">
        <v>4234</v>
      </c>
      <c r="CX24" s="237">
        <f t="shared" si="13"/>
        <v>171</v>
      </c>
      <c r="CY24" s="237">
        <v>171</v>
      </c>
      <c r="CZ24" s="243">
        <v>0</v>
      </c>
      <c r="DA24" s="233"/>
      <c r="DB24" s="234"/>
      <c r="DC24" s="234"/>
      <c r="DD24" s="235"/>
      <c r="DE24" s="236">
        <v>4234</v>
      </c>
      <c r="DF24" s="237">
        <f t="shared" si="14"/>
        <v>171</v>
      </c>
      <c r="DG24" s="237">
        <v>171</v>
      </c>
      <c r="DH24" s="243">
        <v>0</v>
      </c>
      <c r="DI24" s="233"/>
      <c r="DJ24" s="234"/>
      <c r="DK24" s="234"/>
      <c r="DL24" s="235"/>
      <c r="DM24" s="236">
        <v>4234</v>
      </c>
      <c r="DN24" s="237">
        <f t="shared" si="15"/>
        <v>171</v>
      </c>
      <c r="DO24" s="237">
        <v>171</v>
      </c>
      <c r="DP24" s="243">
        <v>0</v>
      </c>
      <c r="DQ24" s="233"/>
      <c r="DR24" s="234"/>
      <c r="DS24" s="234"/>
      <c r="DT24" s="235"/>
      <c r="DU24" s="236">
        <v>4234</v>
      </c>
      <c r="DV24" s="237">
        <f t="shared" si="16"/>
        <v>171</v>
      </c>
      <c r="DW24" s="237">
        <v>171</v>
      </c>
      <c r="DX24" s="243">
        <v>0</v>
      </c>
      <c r="DY24" s="233"/>
      <c r="DZ24" s="234"/>
      <c r="EA24" s="234"/>
      <c r="EB24" s="235"/>
      <c r="EC24" s="236">
        <v>4234</v>
      </c>
      <c r="ED24" s="237">
        <f t="shared" si="17"/>
        <v>171</v>
      </c>
      <c r="EE24" s="237">
        <v>171</v>
      </c>
      <c r="EF24" s="243">
        <v>0</v>
      </c>
      <c r="EG24" s="233"/>
      <c r="EH24" s="234"/>
      <c r="EI24" s="234"/>
      <c r="EJ24" s="235"/>
      <c r="EK24" s="236">
        <v>4234</v>
      </c>
      <c r="EL24" s="237">
        <f t="shared" si="18"/>
        <v>171</v>
      </c>
      <c r="EM24" s="237">
        <v>171</v>
      </c>
      <c r="EN24" s="243">
        <v>0</v>
      </c>
      <c r="EO24" s="233"/>
      <c r="EP24" s="234"/>
      <c r="EQ24" s="234"/>
      <c r="ER24" s="235"/>
      <c r="ES24" s="236">
        <v>4234</v>
      </c>
      <c r="ET24" s="237">
        <f t="shared" si="19"/>
        <v>171</v>
      </c>
      <c r="EU24" s="237">
        <v>171</v>
      </c>
      <c r="EV24" s="243">
        <v>0</v>
      </c>
      <c r="EW24" s="233"/>
      <c r="EX24" s="234"/>
      <c r="EY24" s="234"/>
      <c r="EZ24" s="235"/>
      <c r="FA24" s="236">
        <v>4234</v>
      </c>
      <c r="FB24" s="237">
        <f t="shared" si="20"/>
        <v>171</v>
      </c>
      <c r="FC24" s="237">
        <v>171</v>
      </c>
      <c r="FD24" s="243">
        <v>0</v>
      </c>
      <c r="FE24" s="233"/>
      <c r="FF24" s="234"/>
      <c r="FG24" s="234"/>
      <c r="FH24" s="235"/>
      <c r="FI24" s="236">
        <v>4234</v>
      </c>
      <c r="FJ24" s="237">
        <f t="shared" si="21"/>
        <v>171</v>
      </c>
      <c r="FK24" s="237">
        <v>171</v>
      </c>
      <c r="FL24" s="243">
        <v>0</v>
      </c>
      <c r="FM24" s="233"/>
      <c r="FN24" s="234"/>
      <c r="FO24" s="234"/>
      <c r="FP24" s="235"/>
      <c r="FQ24" s="236">
        <v>4234</v>
      </c>
      <c r="FR24" s="237">
        <f t="shared" si="22"/>
        <v>171</v>
      </c>
      <c r="FS24" s="237">
        <v>171</v>
      </c>
      <c r="FT24" s="243">
        <v>0</v>
      </c>
      <c r="FU24" s="233"/>
      <c r="FV24" s="234"/>
      <c r="FW24" s="234"/>
      <c r="FX24" s="235"/>
      <c r="FY24" s="236">
        <v>4234</v>
      </c>
      <c r="FZ24" s="237">
        <f t="shared" si="23"/>
        <v>171</v>
      </c>
      <c r="GA24" s="237">
        <v>171</v>
      </c>
      <c r="GB24" s="243">
        <v>0</v>
      </c>
      <c r="GC24" s="233"/>
      <c r="GD24" s="234"/>
      <c r="GE24" s="234"/>
      <c r="GF24" s="235"/>
      <c r="GG24" s="236">
        <v>4234</v>
      </c>
      <c r="GH24" s="237">
        <f t="shared" si="24"/>
        <v>171</v>
      </c>
      <c r="GI24" s="237">
        <v>171</v>
      </c>
      <c r="GJ24" s="243">
        <v>0</v>
      </c>
      <c r="GK24" s="233"/>
      <c r="GL24" s="234"/>
      <c r="GM24" s="234"/>
      <c r="GN24" s="235"/>
      <c r="GO24" s="236">
        <v>4234</v>
      </c>
      <c r="GP24" s="237">
        <f t="shared" si="25"/>
        <v>171</v>
      </c>
      <c r="GQ24" s="237">
        <v>171</v>
      </c>
      <c r="GR24" s="243">
        <v>0</v>
      </c>
      <c r="GS24" s="233"/>
      <c r="GT24" s="234"/>
      <c r="GU24" s="234"/>
      <c r="GV24" s="235"/>
      <c r="GW24" s="236">
        <v>4234</v>
      </c>
      <c r="GX24" s="237">
        <f t="shared" si="26"/>
        <v>171</v>
      </c>
      <c r="GY24" s="237">
        <v>171</v>
      </c>
      <c r="GZ24" s="243">
        <v>0</v>
      </c>
      <c r="HA24" s="233"/>
      <c r="HB24" s="234"/>
      <c r="HC24" s="234"/>
      <c r="HD24" s="235"/>
      <c r="HE24" s="236">
        <v>4234</v>
      </c>
      <c r="HF24" s="237">
        <f t="shared" si="27"/>
        <v>171</v>
      </c>
      <c r="HG24" s="237">
        <v>171</v>
      </c>
      <c r="HH24" s="243">
        <v>0</v>
      </c>
      <c r="HI24" s="233"/>
      <c r="HJ24" s="234"/>
      <c r="HK24" s="234"/>
      <c r="HL24" s="235"/>
      <c r="HM24" s="236">
        <v>4234</v>
      </c>
      <c r="HN24" s="237">
        <f t="shared" si="28"/>
        <v>171</v>
      </c>
      <c r="HO24" s="237">
        <v>171</v>
      </c>
      <c r="HP24" s="243">
        <v>0</v>
      </c>
      <c r="HQ24" s="233"/>
      <c r="HR24" s="234"/>
      <c r="HS24" s="234"/>
      <c r="HT24" s="235"/>
      <c r="HU24" s="236">
        <v>4234</v>
      </c>
      <c r="HV24" s="237">
        <f t="shared" si="29"/>
        <v>171</v>
      </c>
      <c r="HW24" s="237">
        <v>171</v>
      </c>
      <c r="HX24" s="243">
        <v>0</v>
      </c>
      <c r="HY24" s="233"/>
      <c r="HZ24" s="234"/>
      <c r="IA24" s="234"/>
      <c r="IB24" s="235"/>
      <c r="IC24" s="236">
        <v>4234</v>
      </c>
      <c r="ID24" s="237">
        <f t="shared" si="30"/>
        <v>171</v>
      </c>
      <c r="IE24" s="237">
        <v>171</v>
      </c>
      <c r="IF24" s="243">
        <v>0</v>
      </c>
      <c r="IG24" s="233"/>
      <c r="IH24" s="234"/>
      <c r="II24" s="234"/>
      <c r="IJ24" s="235"/>
      <c r="IK24" s="236">
        <v>4234</v>
      </c>
      <c r="IL24" s="237">
        <f t="shared" si="31"/>
        <v>171</v>
      </c>
      <c r="IM24" s="237">
        <v>171</v>
      </c>
      <c r="IN24" s="243">
        <v>0</v>
      </c>
      <c r="IO24" s="233"/>
      <c r="IP24" s="234"/>
      <c r="IQ24" s="234"/>
      <c r="IR24" s="235"/>
      <c r="IS24" s="236">
        <v>4234</v>
      </c>
      <c r="IT24" s="237">
        <f t="shared" si="32"/>
        <v>171</v>
      </c>
      <c r="IU24" s="237">
        <v>171</v>
      </c>
      <c r="IV24" s="243">
        <v>0</v>
      </c>
    </row>
    <row r="25" spans="1:256" ht="15" customHeight="1">
      <c r="A25" s="233"/>
      <c r="B25" s="234"/>
      <c r="C25" s="234"/>
      <c r="D25" s="235"/>
      <c r="E25" s="236" t="s">
        <v>666</v>
      </c>
      <c r="F25" s="237">
        <f t="shared" si="33"/>
        <v>1000</v>
      </c>
      <c r="G25" s="238">
        <v>1000</v>
      </c>
      <c r="H25" s="235" t="s">
        <v>284</v>
      </c>
      <c r="I25" s="239"/>
      <c r="J25" s="240">
        <v>2538</v>
      </c>
      <c r="K25" s="223">
        <f t="shared" si="0"/>
        <v>-1538</v>
      </c>
      <c r="L25" s="199">
        <f t="shared" si="1"/>
        <v>39.401103230890463</v>
      </c>
      <c r="M25" s="199">
        <f t="shared" si="2"/>
        <v>-60.598896769109537</v>
      </c>
      <c r="N25" s="241"/>
      <c r="O25" s="241"/>
      <c r="P25" s="241"/>
      <c r="Q25" s="239"/>
      <c r="R25" s="242"/>
      <c r="S25" s="234"/>
      <c r="T25" s="235"/>
      <c r="U25" s="236">
        <v>4237</v>
      </c>
      <c r="V25" s="237">
        <f t="shared" si="3"/>
        <v>2538</v>
      </c>
      <c r="W25" s="237">
        <v>2538</v>
      </c>
      <c r="X25" s="243">
        <v>0</v>
      </c>
      <c r="Y25" s="233"/>
      <c r="Z25" s="234"/>
      <c r="AA25" s="234"/>
      <c r="AB25" s="235"/>
      <c r="AC25" s="236">
        <v>4237</v>
      </c>
      <c r="AD25" s="237">
        <f t="shared" si="4"/>
        <v>2538</v>
      </c>
      <c r="AE25" s="237">
        <v>2538</v>
      </c>
      <c r="AF25" s="243">
        <v>0</v>
      </c>
      <c r="AG25" s="233"/>
      <c r="AH25" s="234"/>
      <c r="AI25" s="234"/>
      <c r="AJ25" s="235"/>
      <c r="AK25" s="236">
        <v>4237</v>
      </c>
      <c r="AL25" s="237">
        <f t="shared" si="5"/>
        <v>2538</v>
      </c>
      <c r="AM25" s="237">
        <v>2538</v>
      </c>
      <c r="AN25" s="243">
        <v>0</v>
      </c>
      <c r="AO25" s="233"/>
      <c r="AP25" s="234"/>
      <c r="AQ25" s="234"/>
      <c r="AR25" s="235"/>
      <c r="AS25" s="236">
        <v>4237</v>
      </c>
      <c r="AT25" s="237">
        <f t="shared" si="6"/>
        <v>2538</v>
      </c>
      <c r="AU25" s="237">
        <v>2538</v>
      </c>
      <c r="AV25" s="243">
        <v>0</v>
      </c>
      <c r="AW25" s="233"/>
      <c r="AX25" s="234"/>
      <c r="AY25" s="234"/>
      <c r="AZ25" s="235"/>
      <c r="BA25" s="236">
        <v>4237</v>
      </c>
      <c r="BB25" s="237">
        <f t="shared" si="7"/>
        <v>2538</v>
      </c>
      <c r="BC25" s="237">
        <v>2538</v>
      </c>
      <c r="BD25" s="243">
        <v>0</v>
      </c>
      <c r="BE25" s="233"/>
      <c r="BF25" s="234"/>
      <c r="BG25" s="234"/>
      <c r="BH25" s="235"/>
      <c r="BI25" s="236">
        <v>4237</v>
      </c>
      <c r="BJ25" s="237">
        <f t="shared" si="8"/>
        <v>2538</v>
      </c>
      <c r="BK25" s="237">
        <v>2538</v>
      </c>
      <c r="BL25" s="243">
        <v>0</v>
      </c>
      <c r="BM25" s="233"/>
      <c r="BN25" s="234"/>
      <c r="BO25" s="234"/>
      <c r="BP25" s="235"/>
      <c r="BQ25" s="236">
        <v>4237</v>
      </c>
      <c r="BR25" s="237">
        <f t="shared" si="9"/>
        <v>2538</v>
      </c>
      <c r="BS25" s="237">
        <v>2538</v>
      </c>
      <c r="BT25" s="243">
        <v>0</v>
      </c>
      <c r="BU25" s="233"/>
      <c r="BV25" s="234"/>
      <c r="BW25" s="234"/>
      <c r="BX25" s="235"/>
      <c r="BY25" s="236">
        <v>4237</v>
      </c>
      <c r="BZ25" s="237">
        <f t="shared" si="10"/>
        <v>2538</v>
      </c>
      <c r="CA25" s="237">
        <v>2538</v>
      </c>
      <c r="CB25" s="243">
        <v>0</v>
      </c>
      <c r="CC25" s="233"/>
      <c r="CD25" s="234"/>
      <c r="CE25" s="234"/>
      <c r="CF25" s="235"/>
      <c r="CG25" s="236">
        <v>4237</v>
      </c>
      <c r="CH25" s="237">
        <f t="shared" si="11"/>
        <v>2538</v>
      </c>
      <c r="CI25" s="237">
        <v>2538</v>
      </c>
      <c r="CJ25" s="243">
        <v>0</v>
      </c>
      <c r="CK25" s="233"/>
      <c r="CL25" s="234"/>
      <c r="CM25" s="234"/>
      <c r="CN25" s="235"/>
      <c r="CO25" s="236">
        <v>4237</v>
      </c>
      <c r="CP25" s="237">
        <f t="shared" si="12"/>
        <v>2538</v>
      </c>
      <c r="CQ25" s="237">
        <v>2538</v>
      </c>
      <c r="CR25" s="243">
        <v>0</v>
      </c>
      <c r="CS25" s="233"/>
      <c r="CT25" s="234"/>
      <c r="CU25" s="234"/>
      <c r="CV25" s="235"/>
      <c r="CW25" s="236">
        <v>4237</v>
      </c>
      <c r="CX25" s="237">
        <f t="shared" si="13"/>
        <v>2538</v>
      </c>
      <c r="CY25" s="237">
        <v>2538</v>
      </c>
      <c r="CZ25" s="243">
        <v>0</v>
      </c>
      <c r="DA25" s="233"/>
      <c r="DB25" s="234"/>
      <c r="DC25" s="234"/>
      <c r="DD25" s="235"/>
      <c r="DE25" s="236">
        <v>4237</v>
      </c>
      <c r="DF25" s="237">
        <f t="shared" si="14"/>
        <v>2538</v>
      </c>
      <c r="DG25" s="237">
        <v>2538</v>
      </c>
      <c r="DH25" s="243">
        <v>0</v>
      </c>
      <c r="DI25" s="233"/>
      <c r="DJ25" s="234"/>
      <c r="DK25" s="234"/>
      <c r="DL25" s="235"/>
      <c r="DM25" s="236">
        <v>4237</v>
      </c>
      <c r="DN25" s="237">
        <f t="shared" si="15"/>
        <v>2538</v>
      </c>
      <c r="DO25" s="237">
        <v>2538</v>
      </c>
      <c r="DP25" s="243">
        <v>0</v>
      </c>
      <c r="DQ25" s="233"/>
      <c r="DR25" s="234"/>
      <c r="DS25" s="234"/>
      <c r="DT25" s="235"/>
      <c r="DU25" s="236">
        <v>4237</v>
      </c>
      <c r="DV25" s="237">
        <f t="shared" si="16"/>
        <v>2538</v>
      </c>
      <c r="DW25" s="237">
        <v>2538</v>
      </c>
      <c r="DX25" s="243">
        <v>0</v>
      </c>
      <c r="DY25" s="233"/>
      <c r="DZ25" s="234"/>
      <c r="EA25" s="234"/>
      <c r="EB25" s="235"/>
      <c r="EC25" s="236">
        <v>4237</v>
      </c>
      <c r="ED25" s="237">
        <f t="shared" si="17"/>
        <v>2538</v>
      </c>
      <c r="EE25" s="237">
        <v>2538</v>
      </c>
      <c r="EF25" s="243">
        <v>0</v>
      </c>
      <c r="EG25" s="233"/>
      <c r="EH25" s="234"/>
      <c r="EI25" s="234"/>
      <c r="EJ25" s="235"/>
      <c r="EK25" s="236">
        <v>4237</v>
      </c>
      <c r="EL25" s="237">
        <f t="shared" si="18"/>
        <v>2538</v>
      </c>
      <c r="EM25" s="237">
        <v>2538</v>
      </c>
      <c r="EN25" s="243">
        <v>0</v>
      </c>
      <c r="EO25" s="233"/>
      <c r="EP25" s="234"/>
      <c r="EQ25" s="234"/>
      <c r="ER25" s="235"/>
      <c r="ES25" s="236">
        <v>4237</v>
      </c>
      <c r="ET25" s="237">
        <f t="shared" si="19"/>
        <v>2538</v>
      </c>
      <c r="EU25" s="237">
        <v>2538</v>
      </c>
      <c r="EV25" s="243">
        <v>0</v>
      </c>
      <c r="EW25" s="233"/>
      <c r="EX25" s="234"/>
      <c r="EY25" s="234"/>
      <c r="EZ25" s="235"/>
      <c r="FA25" s="236">
        <v>4237</v>
      </c>
      <c r="FB25" s="237">
        <f t="shared" si="20"/>
        <v>2538</v>
      </c>
      <c r="FC25" s="237">
        <v>2538</v>
      </c>
      <c r="FD25" s="243">
        <v>0</v>
      </c>
      <c r="FE25" s="233"/>
      <c r="FF25" s="234"/>
      <c r="FG25" s="234"/>
      <c r="FH25" s="235"/>
      <c r="FI25" s="236">
        <v>4237</v>
      </c>
      <c r="FJ25" s="237">
        <f t="shared" si="21"/>
        <v>2538</v>
      </c>
      <c r="FK25" s="237">
        <v>2538</v>
      </c>
      <c r="FL25" s="243">
        <v>0</v>
      </c>
      <c r="FM25" s="233"/>
      <c r="FN25" s="234"/>
      <c r="FO25" s="234"/>
      <c r="FP25" s="235"/>
      <c r="FQ25" s="236">
        <v>4237</v>
      </c>
      <c r="FR25" s="237">
        <f t="shared" si="22"/>
        <v>2538</v>
      </c>
      <c r="FS25" s="237">
        <v>2538</v>
      </c>
      <c r="FT25" s="243">
        <v>0</v>
      </c>
      <c r="FU25" s="233"/>
      <c r="FV25" s="234"/>
      <c r="FW25" s="234"/>
      <c r="FX25" s="235"/>
      <c r="FY25" s="236">
        <v>4237</v>
      </c>
      <c r="FZ25" s="237">
        <f t="shared" si="23"/>
        <v>2538</v>
      </c>
      <c r="GA25" s="237">
        <v>2538</v>
      </c>
      <c r="GB25" s="243">
        <v>0</v>
      </c>
      <c r="GC25" s="233"/>
      <c r="GD25" s="234"/>
      <c r="GE25" s="234"/>
      <c r="GF25" s="235"/>
      <c r="GG25" s="236">
        <v>4237</v>
      </c>
      <c r="GH25" s="237">
        <f t="shared" si="24"/>
        <v>2538</v>
      </c>
      <c r="GI25" s="237">
        <v>2538</v>
      </c>
      <c r="GJ25" s="243">
        <v>0</v>
      </c>
      <c r="GK25" s="233"/>
      <c r="GL25" s="234"/>
      <c r="GM25" s="234"/>
      <c r="GN25" s="235"/>
      <c r="GO25" s="236">
        <v>4237</v>
      </c>
      <c r="GP25" s="237">
        <f t="shared" si="25"/>
        <v>2538</v>
      </c>
      <c r="GQ25" s="237">
        <v>2538</v>
      </c>
      <c r="GR25" s="243">
        <v>0</v>
      </c>
      <c r="GS25" s="233"/>
      <c r="GT25" s="234"/>
      <c r="GU25" s="234"/>
      <c r="GV25" s="235"/>
      <c r="GW25" s="236">
        <v>4237</v>
      </c>
      <c r="GX25" s="237">
        <f t="shared" si="26"/>
        <v>2538</v>
      </c>
      <c r="GY25" s="237">
        <v>2538</v>
      </c>
      <c r="GZ25" s="243">
        <v>0</v>
      </c>
      <c r="HA25" s="233"/>
      <c r="HB25" s="234"/>
      <c r="HC25" s="234"/>
      <c r="HD25" s="235"/>
      <c r="HE25" s="236">
        <v>4237</v>
      </c>
      <c r="HF25" s="237">
        <f t="shared" si="27"/>
        <v>2538</v>
      </c>
      <c r="HG25" s="237">
        <v>2538</v>
      </c>
      <c r="HH25" s="243">
        <v>0</v>
      </c>
      <c r="HI25" s="233"/>
      <c r="HJ25" s="234"/>
      <c r="HK25" s="234"/>
      <c r="HL25" s="235"/>
      <c r="HM25" s="236">
        <v>4237</v>
      </c>
      <c r="HN25" s="237">
        <f t="shared" si="28"/>
        <v>2538</v>
      </c>
      <c r="HO25" s="237">
        <v>2538</v>
      </c>
      <c r="HP25" s="243">
        <v>0</v>
      </c>
      <c r="HQ25" s="233"/>
      <c r="HR25" s="234"/>
      <c r="HS25" s="234"/>
      <c r="HT25" s="235"/>
      <c r="HU25" s="236">
        <v>4237</v>
      </c>
      <c r="HV25" s="237">
        <f t="shared" si="29"/>
        <v>2538</v>
      </c>
      <c r="HW25" s="237">
        <v>2538</v>
      </c>
      <c r="HX25" s="243">
        <v>0</v>
      </c>
      <c r="HY25" s="233"/>
      <c r="HZ25" s="234"/>
      <c r="IA25" s="234"/>
      <c r="IB25" s="235"/>
      <c r="IC25" s="236">
        <v>4237</v>
      </c>
      <c r="ID25" s="237">
        <f t="shared" si="30"/>
        <v>2538</v>
      </c>
      <c r="IE25" s="237">
        <v>2538</v>
      </c>
      <c r="IF25" s="243">
        <v>0</v>
      </c>
      <c r="IG25" s="233"/>
      <c r="IH25" s="234"/>
      <c r="II25" s="234"/>
      <c r="IJ25" s="235"/>
      <c r="IK25" s="236">
        <v>4237</v>
      </c>
      <c r="IL25" s="237">
        <f t="shared" si="31"/>
        <v>2538</v>
      </c>
      <c r="IM25" s="237">
        <v>2538</v>
      </c>
      <c r="IN25" s="243">
        <v>0</v>
      </c>
      <c r="IO25" s="233"/>
      <c r="IP25" s="234"/>
      <c r="IQ25" s="234"/>
      <c r="IR25" s="235"/>
      <c r="IS25" s="236">
        <v>4237</v>
      </c>
      <c r="IT25" s="237">
        <f t="shared" si="32"/>
        <v>2538</v>
      </c>
      <c r="IU25" s="237">
        <v>2538</v>
      </c>
      <c r="IV25" s="243">
        <v>0</v>
      </c>
    </row>
    <row r="26" spans="1:256" s="221" customFormat="1" ht="15" customHeight="1">
      <c r="A26" s="233"/>
      <c r="B26" s="234"/>
      <c r="C26" s="234"/>
      <c r="D26" s="235"/>
      <c r="E26" s="236" t="s">
        <v>667</v>
      </c>
      <c r="F26" s="237">
        <f t="shared" si="33"/>
        <v>22</v>
      </c>
      <c r="G26" s="238">
        <v>22</v>
      </c>
      <c r="H26" s="235" t="s">
        <v>284</v>
      </c>
      <c r="I26" s="239"/>
      <c r="J26" s="240">
        <v>22</v>
      </c>
      <c r="K26" s="223">
        <f t="shared" si="0"/>
        <v>0</v>
      </c>
      <c r="L26" s="199">
        <f t="shared" si="1"/>
        <v>100</v>
      </c>
      <c r="M26" s="199">
        <f t="shared" si="2"/>
        <v>0</v>
      </c>
      <c r="N26" s="241"/>
      <c r="O26" s="241"/>
      <c r="P26" s="241"/>
      <c r="Q26" s="239"/>
      <c r="R26" s="242"/>
      <c r="S26" s="234"/>
      <c r="T26" s="235"/>
      <c r="U26" s="236">
        <v>4239</v>
      </c>
      <c r="V26" s="237">
        <f t="shared" si="3"/>
        <v>22</v>
      </c>
      <c r="W26" s="237">
        <v>22</v>
      </c>
      <c r="X26" s="243">
        <v>0</v>
      </c>
      <c r="Y26" s="233"/>
      <c r="Z26" s="234"/>
      <c r="AA26" s="234"/>
      <c r="AB26" s="235"/>
      <c r="AC26" s="236">
        <v>4239</v>
      </c>
      <c r="AD26" s="237">
        <f t="shared" si="4"/>
        <v>22</v>
      </c>
      <c r="AE26" s="237">
        <v>22</v>
      </c>
      <c r="AF26" s="243">
        <v>0</v>
      </c>
      <c r="AG26" s="233"/>
      <c r="AH26" s="234"/>
      <c r="AI26" s="234"/>
      <c r="AJ26" s="235"/>
      <c r="AK26" s="236">
        <v>4239</v>
      </c>
      <c r="AL26" s="237">
        <f t="shared" si="5"/>
        <v>22</v>
      </c>
      <c r="AM26" s="237">
        <v>22</v>
      </c>
      <c r="AN26" s="243">
        <v>0</v>
      </c>
      <c r="AO26" s="233"/>
      <c r="AP26" s="234"/>
      <c r="AQ26" s="234"/>
      <c r="AR26" s="235"/>
      <c r="AS26" s="236">
        <v>4239</v>
      </c>
      <c r="AT26" s="237">
        <f t="shared" si="6"/>
        <v>22</v>
      </c>
      <c r="AU26" s="237">
        <v>22</v>
      </c>
      <c r="AV26" s="243">
        <v>0</v>
      </c>
      <c r="AW26" s="233"/>
      <c r="AX26" s="234"/>
      <c r="AY26" s="234"/>
      <c r="AZ26" s="235"/>
      <c r="BA26" s="236">
        <v>4239</v>
      </c>
      <c r="BB26" s="237">
        <f t="shared" si="7"/>
        <v>22</v>
      </c>
      <c r="BC26" s="237">
        <v>22</v>
      </c>
      <c r="BD26" s="243">
        <v>0</v>
      </c>
      <c r="BE26" s="233"/>
      <c r="BF26" s="234"/>
      <c r="BG26" s="234"/>
      <c r="BH26" s="235"/>
      <c r="BI26" s="236">
        <v>4239</v>
      </c>
      <c r="BJ26" s="237">
        <f t="shared" si="8"/>
        <v>22</v>
      </c>
      <c r="BK26" s="237">
        <v>22</v>
      </c>
      <c r="BL26" s="243">
        <v>0</v>
      </c>
      <c r="BM26" s="233"/>
      <c r="BN26" s="234"/>
      <c r="BO26" s="234"/>
      <c r="BP26" s="235"/>
      <c r="BQ26" s="236">
        <v>4239</v>
      </c>
      <c r="BR26" s="237">
        <f t="shared" si="9"/>
        <v>22</v>
      </c>
      <c r="BS26" s="237">
        <v>22</v>
      </c>
      <c r="BT26" s="243">
        <v>0</v>
      </c>
      <c r="BU26" s="233"/>
      <c r="BV26" s="234"/>
      <c r="BW26" s="234"/>
      <c r="BX26" s="235"/>
      <c r="BY26" s="236">
        <v>4239</v>
      </c>
      <c r="BZ26" s="237">
        <f t="shared" si="10"/>
        <v>22</v>
      </c>
      <c r="CA26" s="237">
        <v>22</v>
      </c>
      <c r="CB26" s="243">
        <v>0</v>
      </c>
      <c r="CC26" s="233"/>
      <c r="CD26" s="234"/>
      <c r="CE26" s="234"/>
      <c r="CF26" s="235"/>
      <c r="CG26" s="236">
        <v>4239</v>
      </c>
      <c r="CH26" s="237">
        <f t="shared" si="11"/>
        <v>22</v>
      </c>
      <c r="CI26" s="237">
        <v>22</v>
      </c>
      <c r="CJ26" s="243">
        <v>0</v>
      </c>
      <c r="CK26" s="233"/>
      <c r="CL26" s="234"/>
      <c r="CM26" s="234"/>
      <c r="CN26" s="235"/>
      <c r="CO26" s="236">
        <v>4239</v>
      </c>
      <c r="CP26" s="237">
        <f t="shared" si="12"/>
        <v>22</v>
      </c>
      <c r="CQ26" s="237">
        <v>22</v>
      </c>
      <c r="CR26" s="243">
        <v>0</v>
      </c>
      <c r="CS26" s="233"/>
      <c r="CT26" s="234"/>
      <c r="CU26" s="234"/>
      <c r="CV26" s="235"/>
      <c r="CW26" s="236">
        <v>4239</v>
      </c>
      <c r="CX26" s="237">
        <f t="shared" si="13"/>
        <v>22</v>
      </c>
      <c r="CY26" s="237">
        <v>22</v>
      </c>
      <c r="CZ26" s="243">
        <v>0</v>
      </c>
      <c r="DA26" s="233"/>
      <c r="DB26" s="234"/>
      <c r="DC26" s="234"/>
      <c r="DD26" s="235"/>
      <c r="DE26" s="236">
        <v>4239</v>
      </c>
      <c r="DF26" s="237">
        <f t="shared" si="14"/>
        <v>22</v>
      </c>
      <c r="DG26" s="237">
        <v>22</v>
      </c>
      <c r="DH26" s="243">
        <v>0</v>
      </c>
      <c r="DI26" s="233"/>
      <c r="DJ26" s="234"/>
      <c r="DK26" s="234"/>
      <c r="DL26" s="235"/>
      <c r="DM26" s="236">
        <v>4239</v>
      </c>
      <c r="DN26" s="237">
        <f t="shared" si="15"/>
        <v>22</v>
      </c>
      <c r="DO26" s="237">
        <v>22</v>
      </c>
      <c r="DP26" s="243">
        <v>0</v>
      </c>
      <c r="DQ26" s="233"/>
      <c r="DR26" s="234"/>
      <c r="DS26" s="234"/>
      <c r="DT26" s="235"/>
      <c r="DU26" s="236">
        <v>4239</v>
      </c>
      <c r="DV26" s="237">
        <f t="shared" si="16"/>
        <v>22</v>
      </c>
      <c r="DW26" s="237">
        <v>22</v>
      </c>
      <c r="DX26" s="243">
        <v>0</v>
      </c>
      <c r="DY26" s="233"/>
      <c r="DZ26" s="234"/>
      <c r="EA26" s="234"/>
      <c r="EB26" s="235"/>
      <c r="EC26" s="236">
        <v>4239</v>
      </c>
      <c r="ED26" s="237">
        <f t="shared" si="17"/>
        <v>22</v>
      </c>
      <c r="EE26" s="237">
        <v>22</v>
      </c>
      <c r="EF26" s="243">
        <v>0</v>
      </c>
      <c r="EG26" s="233"/>
      <c r="EH26" s="234"/>
      <c r="EI26" s="234"/>
      <c r="EJ26" s="235"/>
      <c r="EK26" s="236">
        <v>4239</v>
      </c>
      <c r="EL26" s="237">
        <f t="shared" si="18"/>
        <v>22</v>
      </c>
      <c r="EM26" s="237">
        <v>22</v>
      </c>
      <c r="EN26" s="243">
        <v>0</v>
      </c>
      <c r="EO26" s="233"/>
      <c r="EP26" s="234"/>
      <c r="EQ26" s="234"/>
      <c r="ER26" s="235"/>
      <c r="ES26" s="236">
        <v>4239</v>
      </c>
      <c r="ET26" s="237">
        <f t="shared" si="19"/>
        <v>22</v>
      </c>
      <c r="EU26" s="237">
        <v>22</v>
      </c>
      <c r="EV26" s="243">
        <v>0</v>
      </c>
      <c r="EW26" s="233"/>
      <c r="EX26" s="234"/>
      <c r="EY26" s="234"/>
      <c r="EZ26" s="235"/>
      <c r="FA26" s="236">
        <v>4239</v>
      </c>
      <c r="FB26" s="237">
        <f t="shared" si="20"/>
        <v>22</v>
      </c>
      <c r="FC26" s="237">
        <v>22</v>
      </c>
      <c r="FD26" s="243">
        <v>0</v>
      </c>
      <c r="FE26" s="233"/>
      <c r="FF26" s="234"/>
      <c r="FG26" s="234"/>
      <c r="FH26" s="235"/>
      <c r="FI26" s="236">
        <v>4239</v>
      </c>
      <c r="FJ26" s="237">
        <f t="shared" si="21"/>
        <v>22</v>
      </c>
      <c r="FK26" s="237">
        <v>22</v>
      </c>
      <c r="FL26" s="243">
        <v>0</v>
      </c>
      <c r="FM26" s="233"/>
      <c r="FN26" s="234"/>
      <c r="FO26" s="234"/>
      <c r="FP26" s="235"/>
      <c r="FQ26" s="236">
        <v>4239</v>
      </c>
      <c r="FR26" s="237">
        <f t="shared" si="22"/>
        <v>22</v>
      </c>
      <c r="FS26" s="237">
        <v>22</v>
      </c>
      <c r="FT26" s="243">
        <v>0</v>
      </c>
      <c r="FU26" s="233"/>
      <c r="FV26" s="234"/>
      <c r="FW26" s="234"/>
      <c r="FX26" s="235"/>
      <c r="FY26" s="236">
        <v>4239</v>
      </c>
      <c r="FZ26" s="237">
        <f t="shared" si="23"/>
        <v>22</v>
      </c>
      <c r="GA26" s="237">
        <v>22</v>
      </c>
      <c r="GB26" s="243">
        <v>0</v>
      </c>
      <c r="GC26" s="233"/>
      <c r="GD26" s="234"/>
      <c r="GE26" s="234"/>
      <c r="GF26" s="235"/>
      <c r="GG26" s="236">
        <v>4239</v>
      </c>
      <c r="GH26" s="237">
        <f t="shared" si="24"/>
        <v>22</v>
      </c>
      <c r="GI26" s="237">
        <v>22</v>
      </c>
      <c r="GJ26" s="243">
        <v>0</v>
      </c>
      <c r="GK26" s="233"/>
      <c r="GL26" s="234"/>
      <c r="GM26" s="234"/>
      <c r="GN26" s="235"/>
      <c r="GO26" s="236">
        <v>4239</v>
      </c>
      <c r="GP26" s="237">
        <f t="shared" si="25"/>
        <v>22</v>
      </c>
      <c r="GQ26" s="237">
        <v>22</v>
      </c>
      <c r="GR26" s="243">
        <v>0</v>
      </c>
      <c r="GS26" s="233"/>
      <c r="GT26" s="234"/>
      <c r="GU26" s="234"/>
      <c r="GV26" s="235"/>
      <c r="GW26" s="236">
        <v>4239</v>
      </c>
      <c r="GX26" s="237">
        <f t="shared" si="26"/>
        <v>22</v>
      </c>
      <c r="GY26" s="237">
        <v>22</v>
      </c>
      <c r="GZ26" s="243">
        <v>0</v>
      </c>
      <c r="HA26" s="233"/>
      <c r="HB26" s="234"/>
      <c r="HC26" s="234"/>
      <c r="HD26" s="235"/>
      <c r="HE26" s="236">
        <v>4239</v>
      </c>
      <c r="HF26" s="237">
        <f t="shared" si="27"/>
        <v>22</v>
      </c>
      <c r="HG26" s="237">
        <v>22</v>
      </c>
      <c r="HH26" s="243">
        <v>0</v>
      </c>
      <c r="HI26" s="233"/>
      <c r="HJ26" s="234"/>
      <c r="HK26" s="234"/>
      <c r="HL26" s="235"/>
      <c r="HM26" s="236">
        <v>4239</v>
      </c>
      <c r="HN26" s="237">
        <f t="shared" si="28"/>
        <v>22</v>
      </c>
      <c r="HO26" s="237">
        <v>22</v>
      </c>
      <c r="HP26" s="243">
        <v>0</v>
      </c>
      <c r="HQ26" s="233"/>
      <c r="HR26" s="234"/>
      <c r="HS26" s="234"/>
      <c r="HT26" s="235"/>
      <c r="HU26" s="236">
        <v>4239</v>
      </c>
      <c r="HV26" s="237">
        <f t="shared" si="29"/>
        <v>22</v>
      </c>
      <c r="HW26" s="237">
        <v>22</v>
      </c>
      <c r="HX26" s="243">
        <v>0</v>
      </c>
      <c r="HY26" s="233"/>
      <c r="HZ26" s="234"/>
      <c r="IA26" s="234"/>
      <c r="IB26" s="235"/>
      <c r="IC26" s="236">
        <v>4239</v>
      </c>
      <c r="ID26" s="237">
        <f t="shared" si="30"/>
        <v>22</v>
      </c>
      <c r="IE26" s="237">
        <v>22</v>
      </c>
      <c r="IF26" s="243">
        <v>0</v>
      </c>
      <c r="IG26" s="233"/>
      <c r="IH26" s="234"/>
      <c r="II26" s="234"/>
      <c r="IJ26" s="235"/>
      <c r="IK26" s="236">
        <v>4239</v>
      </c>
      <c r="IL26" s="237">
        <f t="shared" si="31"/>
        <v>22</v>
      </c>
      <c r="IM26" s="237">
        <v>22</v>
      </c>
      <c r="IN26" s="243">
        <v>0</v>
      </c>
      <c r="IO26" s="233"/>
      <c r="IP26" s="234"/>
      <c r="IQ26" s="234"/>
      <c r="IR26" s="235"/>
      <c r="IS26" s="236">
        <v>4239</v>
      </c>
      <c r="IT26" s="237">
        <f t="shared" si="32"/>
        <v>22</v>
      </c>
      <c r="IU26" s="237">
        <v>22</v>
      </c>
      <c r="IV26" s="243">
        <v>0</v>
      </c>
    </row>
    <row r="27" spans="1:256" ht="15" customHeight="1">
      <c r="A27" s="233"/>
      <c r="B27" s="234"/>
      <c r="C27" s="234"/>
      <c r="D27" s="235"/>
      <c r="E27" s="236" t="s">
        <v>668</v>
      </c>
      <c r="F27" s="237">
        <f t="shared" si="33"/>
        <v>26</v>
      </c>
      <c r="G27" s="238">
        <v>26</v>
      </c>
      <c r="H27" s="235" t="s">
        <v>284</v>
      </c>
      <c r="I27" s="239"/>
      <c r="J27" s="240">
        <v>26</v>
      </c>
      <c r="K27" s="223">
        <f t="shared" si="0"/>
        <v>0</v>
      </c>
      <c r="L27" s="199">
        <f t="shared" si="1"/>
        <v>100</v>
      </c>
      <c r="M27" s="199">
        <f t="shared" si="2"/>
        <v>0</v>
      </c>
      <c r="N27" s="241"/>
      <c r="O27" s="241"/>
      <c r="P27" s="241"/>
      <c r="Q27" s="239"/>
      <c r="R27" s="242"/>
      <c r="S27" s="234"/>
      <c r="T27" s="235"/>
      <c r="U27" s="236">
        <v>4241</v>
      </c>
      <c r="V27" s="237">
        <f t="shared" si="3"/>
        <v>26</v>
      </c>
      <c r="W27" s="237">
        <v>26</v>
      </c>
      <c r="X27" s="243">
        <v>0</v>
      </c>
      <c r="Y27" s="233"/>
      <c r="Z27" s="234"/>
      <c r="AA27" s="234"/>
      <c r="AB27" s="235"/>
      <c r="AC27" s="236">
        <v>4241</v>
      </c>
      <c r="AD27" s="237">
        <f t="shared" si="4"/>
        <v>26</v>
      </c>
      <c r="AE27" s="237">
        <v>26</v>
      </c>
      <c r="AF27" s="243">
        <v>0</v>
      </c>
      <c r="AG27" s="233"/>
      <c r="AH27" s="234"/>
      <c r="AI27" s="234"/>
      <c r="AJ27" s="235"/>
      <c r="AK27" s="236">
        <v>4241</v>
      </c>
      <c r="AL27" s="237">
        <f t="shared" si="5"/>
        <v>26</v>
      </c>
      <c r="AM27" s="237">
        <v>26</v>
      </c>
      <c r="AN27" s="243">
        <v>0</v>
      </c>
      <c r="AO27" s="233"/>
      <c r="AP27" s="234"/>
      <c r="AQ27" s="234"/>
      <c r="AR27" s="235"/>
      <c r="AS27" s="236">
        <v>4241</v>
      </c>
      <c r="AT27" s="237">
        <f t="shared" si="6"/>
        <v>26</v>
      </c>
      <c r="AU27" s="237">
        <v>26</v>
      </c>
      <c r="AV27" s="243">
        <v>0</v>
      </c>
      <c r="AW27" s="233"/>
      <c r="AX27" s="234"/>
      <c r="AY27" s="234"/>
      <c r="AZ27" s="235"/>
      <c r="BA27" s="236">
        <v>4241</v>
      </c>
      <c r="BB27" s="237">
        <f t="shared" si="7"/>
        <v>26</v>
      </c>
      <c r="BC27" s="237">
        <v>26</v>
      </c>
      <c r="BD27" s="243">
        <v>0</v>
      </c>
      <c r="BE27" s="233"/>
      <c r="BF27" s="234"/>
      <c r="BG27" s="234"/>
      <c r="BH27" s="235"/>
      <c r="BI27" s="236">
        <v>4241</v>
      </c>
      <c r="BJ27" s="237">
        <f t="shared" si="8"/>
        <v>26</v>
      </c>
      <c r="BK27" s="237">
        <v>26</v>
      </c>
      <c r="BL27" s="243">
        <v>0</v>
      </c>
      <c r="BM27" s="233"/>
      <c r="BN27" s="234"/>
      <c r="BO27" s="234"/>
      <c r="BP27" s="235"/>
      <c r="BQ27" s="236">
        <v>4241</v>
      </c>
      <c r="BR27" s="237">
        <f t="shared" si="9"/>
        <v>26</v>
      </c>
      <c r="BS27" s="237">
        <v>26</v>
      </c>
      <c r="BT27" s="243">
        <v>0</v>
      </c>
      <c r="BU27" s="233"/>
      <c r="BV27" s="234"/>
      <c r="BW27" s="234"/>
      <c r="BX27" s="235"/>
      <c r="BY27" s="236">
        <v>4241</v>
      </c>
      <c r="BZ27" s="237">
        <f t="shared" si="10"/>
        <v>26</v>
      </c>
      <c r="CA27" s="237">
        <v>26</v>
      </c>
      <c r="CB27" s="243">
        <v>0</v>
      </c>
      <c r="CC27" s="233"/>
      <c r="CD27" s="234"/>
      <c r="CE27" s="234"/>
      <c r="CF27" s="235"/>
      <c r="CG27" s="236">
        <v>4241</v>
      </c>
      <c r="CH27" s="237">
        <f t="shared" si="11"/>
        <v>26</v>
      </c>
      <c r="CI27" s="237">
        <v>26</v>
      </c>
      <c r="CJ27" s="243">
        <v>0</v>
      </c>
      <c r="CK27" s="233"/>
      <c r="CL27" s="234"/>
      <c r="CM27" s="234"/>
      <c r="CN27" s="235"/>
      <c r="CO27" s="236">
        <v>4241</v>
      </c>
      <c r="CP27" s="237">
        <f t="shared" si="12"/>
        <v>26</v>
      </c>
      <c r="CQ27" s="237">
        <v>26</v>
      </c>
      <c r="CR27" s="243">
        <v>0</v>
      </c>
      <c r="CS27" s="233"/>
      <c r="CT27" s="234"/>
      <c r="CU27" s="234"/>
      <c r="CV27" s="235"/>
      <c r="CW27" s="236">
        <v>4241</v>
      </c>
      <c r="CX27" s="237">
        <f t="shared" si="13"/>
        <v>26</v>
      </c>
      <c r="CY27" s="237">
        <v>26</v>
      </c>
      <c r="CZ27" s="243">
        <v>0</v>
      </c>
      <c r="DA27" s="233"/>
      <c r="DB27" s="234"/>
      <c r="DC27" s="234"/>
      <c r="DD27" s="235"/>
      <c r="DE27" s="236">
        <v>4241</v>
      </c>
      <c r="DF27" s="237">
        <f t="shared" si="14"/>
        <v>26</v>
      </c>
      <c r="DG27" s="237">
        <v>26</v>
      </c>
      <c r="DH27" s="243">
        <v>0</v>
      </c>
      <c r="DI27" s="233"/>
      <c r="DJ27" s="234"/>
      <c r="DK27" s="234"/>
      <c r="DL27" s="235"/>
      <c r="DM27" s="236">
        <v>4241</v>
      </c>
      <c r="DN27" s="237">
        <f t="shared" si="15"/>
        <v>26</v>
      </c>
      <c r="DO27" s="237">
        <v>26</v>
      </c>
      <c r="DP27" s="243">
        <v>0</v>
      </c>
      <c r="DQ27" s="233"/>
      <c r="DR27" s="234"/>
      <c r="DS27" s="234"/>
      <c r="DT27" s="235"/>
      <c r="DU27" s="236">
        <v>4241</v>
      </c>
      <c r="DV27" s="237">
        <f t="shared" si="16"/>
        <v>26</v>
      </c>
      <c r="DW27" s="237">
        <v>26</v>
      </c>
      <c r="DX27" s="243">
        <v>0</v>
      </c>
      <c r="DY27" s="233"/>
      <c r="DZ27" s="234"/>
      <c r="EA27" s="234"/>
      <c r="EB27" s="235"/>
      <c r="EC27" s="236">
        <v>4241</v>
      </c>
      <c r="ED27" s="237">
        <f t="shared" si="17"/>
        <v>26</v>
      </c>
      <c r="EE27" s="237">
        <v>26</v>
      </c>
      <c r="EF27" s="243">
        <v>0</v>
      </c>
      <c r="EG27" s="233"/>
      <c r="EH27" s="234"/>
      <c r="EI27" s="234"/>
      <c r="EJ27" s="235"/>
      <c r="EK27" s="236">
        <v>4241</v>
      </c>
      <c r="EL27" s="237">
        <f t="shared" si="18"/>
        <v>26</v>
      </c>
      <c r="EM27" s="237">
        <v>26</v>
      </c>
      <c r="EN27" s="243">
        <v>0</v>
      </c>
      <c r="EO27" s="233"/>
      <c r="EP27" s="234"/>
      <c r="EQ27" s="234"/>
      <c r="ER27" s="235"/>
      <c r="ES27" s="236">
        <v>4241</v>
      </c>
      <c r="ET27" s="237">
        <f t="shared" si="19"/>
        <v>26</v>
      </c>
      <c r="EU27" s="237">
        <v>26</v>
      </c>
      <c r="EV27" s="243">
        <v>0</v>
      </c>
      <c r="EW27" s="233"/>
      <c r="EX27" s="234"/>
      <c r="EY27" s="234"/>
      <c r="EZ27" s="235"/>
      <c r="FA27" s="236">
        <v>4241</v>
      </c>
      <c r="FB27" s="237">
        <f t="shared" si="20"/>
        <v>26</v>
      </c>
      <c r="FC27" s="237">
        <v>26</v>
      </c>
      <c r="FD27" s="243">
        <v>0</v>
      </c>
      <c r="FE27" s="233"/>
      <c r="FF27" s="234"/>
      <c r="FG27" s="234"/>
      <c r="FH27" s="235"/>
      <c r="FI27" s="236">
        <v>4241</v>
      </c>
      <c r="FJ27" s="237">
        <f t="shared" si="21"/>
        <v>26</v>
      </c>
      <c r="FK27" s="237">
        <v>26</v>
      </c>
      <c r="FL27" s="243">
        <v>0</v>
      </c>
      <c r="FM27" s="233"/>
      <c r="FN27" s="234"/>
      <c r="FO27" s="234"/>
      <c r="FP27" s="235"/>
      <c r="FQ27" s="236">
        <v>4241</v>
      </c>
      <c r="FR27" s="237">
        <f t="shared" si="22"/>
        <v>26</v>
      </c>
      <c r="FS27" s="237">
        <v>26</v>
      </c>
      <c r="FT27" s="243">
        <v>0</v>
      </c>
      <c r="FU27" s="233"/>
      <c r="FV27" s="234"/>
      <c r="FW27" s="234"/>
      <c r="FX27" s="235"/>
      <c r="FY27" s="236">
        <v>4241</v>
      </c>
      <c r="FZ27" s="237">
        <f t="shared" si="23"/>
        <v>26</v>
      </c>
      <c r="GA27" s="237">
        <v>26</v>
      </c>
      <c r="GB27" s="243">
        <v>0</v>
      </c>
      <c r="GC27" s="233"/>
      <c r="GD27" s="234"/>
      <c r="GE27" s="234"/>
      <c r="GF27" s="235"/>
      <c r="GG27" s="236">
        <v>4241</v>
      </c>
      <c r="GH27" s="237">
        <f t="shared" si="24"/>
        <v>26</v>
      </c>
      <c r="GI27" s="237">
        <v>26</v>
      </c>
      <c r="GJ27" s="243">
        <v>0</v>
      </c>
      <c r="GK27" s="233"/>
      <c r="GL27" s="234"/>
      <c r="GM27" s="234"/>
      <c r="GN27" s="235"/>
      <c r="GO27" s="236">
        <v>4241</v>
      </c>
      <c r="GP27" s="237">
        <f t="shared" si="25"/>
        <v>26</v>
      </c>
      <c r="GQ27" s="237">
        <v>26</v>
      </c>
      <c r="GR27" s="243">
        <v>0</v>
      </c>
      <c r="GS27" s="233"/>
      <c r="GT27" s="234"/>
      <c r="GU27" s="234"/>
      <c r="GV27" s="235"/>
      <c r="GW27" s="236">
        <v>4241</v>
      </c>
      <c r="GX27" s="237">
        <f t="shared" si="26"/>
        <v>26</v>
      </c>
      <c r="GY27" s="237">
        <v>26</v>
      </c>
      <c r="GZ27" s="243">
        <v>0</v>
      </c>
      <c r="HA27" s="233"/>
      <c r="HB27" s="234"/>
      <c r="HC27" s="234"/>
      <c r="HD27" s="235"/>
      <c r="HE27" s="236">
        <v>4241</v>
      </c>
      <c r="HF27" s="237">
        <f t="shared" si="27"/>
        <v>26</v>
      </c>
      <c r="HG27" s="237">
        <v>26</v>
      </c>
      <c r="HH27" s="243">
        <v>0</v>
      </c>
      <c r="HI27" s="233"/>
      <c r="HJ27" s="234"/>
      <c r="HK27" s="234"/>
      <c r="HL27" s="235"/>
      <c r="HM27" s="236">
        <v>4241</v>
      </c>
      <c r="HN27" s="237">
        <f t="shared" si="28"/>
        <v>26</v>
      </c>
      <c r="HO27" s="237">
        <v>26</v>
      </c>
      <c r="HP27" s="243">
        <v>0</v>
      </c>
      <c r="HQ27" s="233"/>
      <c r="HR27" s="234"/>
      <c r="HS27" s="234"/>
      <c r="HT27" s="235"/>
      <c r="HU27" s="236">
        <v>4241</v>
      </c>
      <c r="HV27" s="237">
        <f t="shared" si="29"/>
        <v>26</v>
      </c>
      <c r="HW27" s="237">
        <v>26</v>
      </c>
      <c r="HX27" s="243">
        <v>0</v>
      </c>
      <c r="HY27" s="233"/>
      <c r="HZ27" s="234"/>
      <c r="IA27" s="234"/>
      <c r="IB27" s="235"/>
      <c r="IC27" s="236">
        <v>4241</v>
      </c>
      <c r="ID27" s="237">
        <f t="shared" si="30"/>
        <v>26</v>
      </c>
      <c r="IE27" s="237">
        <v>26</v>
      </c>
      <c r="IF27" s="243">
        <v>0</v>
      </c>
      <c r="IG27" s="233"/>
      <c r="IH27" s="234"/>
      <c r="II27" s="234"/>
      <c r="IJ27" s="235"/>
      <c r="IK27" s="236">
        <v>4241</v>
      </c>
      <c r="IL27" s="237">
        <f t="shared" si="31"/>
        <v>26</v>
      </c>
      <c r="IM27" s="237">
        <v>26</v>
      </c>
      <c r="IN27" s="243">
        <v>0</v>
      </c>
      <c r="IO27" s="233"/>
      <c r="IP27" s="234"/>
      <c r="IQ27" s="234"/>
      <c r="IR27" s="235"/>
      <c r="IS27" s="236">
        <v>4241</v>
      </c>
      <c r="IT27" s="237">
        <f t="shared" si="32"/>
        <v>26</v>
      </c>
      <c r="IU27" s="237">
        <v>26</v>
      </c>
      <c r="IV27" s="243">
        <v>0</v>
      </c>
    </row>
    <row r="28" spans="1:256" ht="15" customHeight="1">
      <c r="A28" s="233"/>
      <c r="B28" s="234"/>
      <c r="C28" s="234"/>
      <c r="D28" s="235"/>
      <c r="E28" s="236" t="s">
        <v>669</v>
      </c>
      <c r="F28" s="237">
        <f t="shared" si="33"/>
        <v>500</v>
      </c>
      <c r="G28" s="238">
        <v>500</v>
      </c>
      <c r="H28" s="235" t="s">
        <v>284</v>
      </c>
      <c r="I28" s="239"/>
      <c r="J28" s="240">
        <v>500</v>
      </c>
      <c r="K28" s="223">
        <f t="shared" si="0"/>
        <v>0</v>
      </c>
      <c r="L28" s="199">
        <f t="shared" si="1"/>
        <v>100</v>
      </c>
      <c r="M28" s="199">
        <f t="shared" si="2"/>
        <v>0</v>
      </c>
      <c r="N28" s="241"/>
      <c r="O28" s="241"/>
      <c r="P28" s="241"/>
      <c r="Q28" s="239"/>
      <c r="R28" s="242"/>
      <c r="S28" s="234"/>
      <c r="T28" s="235"/>
      <c r="U28" s="236">
        <v>4251</v>
      </c>
      <c r="V28" s="237">
        <f t="shared" si="3"/>
        <v>300</v>
      </c>
      <c r="W28" s="237">
        <v>300</v>
      </c>
      <c r="X28" s="243">
        <v>0</v>
      </c>
      <c r="Y28" s="233"/>
      <c r="Z28" s="234"/>
      <c r="AA28" s="234"/>
      <c r="AB28" s="235"/>
      <c r="AC28" s="236">
        <v>4251</v>
      </c>
      <c r="AD28" s="237">
        <f t="shared" si="4"/>
        <v>300</v>
      </c>
      <c r="AE28" s="237">
        <v>300</v>
      </c>
      <c r="AF28" s="243">
        <v>0</v>
      </c>
      <c r="AG28" s="233"/>
      <c r="AH28" s="234"/>
      <c r="AI28" s="234"/>
      <c r="AJ28" s="235"/>
      <c r="AK28" s="236">
        <v>4251</v>
      </c>
      <c r="AL28" s="237">
        <f t="shared" si="5"/>
        <v>300</v>
      </c>
      <c r="AM28" s="237">
        <v>300</v>
      </c>
      <c r="AN28" s="243">
        <v>0</v>
      </c>
      <c r="AO28" s="233"/>
      <c r="AP28" s="234"/>
      <c r="AQ28" s="234"/>
      <c r="AR28" s="235"/>
      <c r="AS28" s="236">
        <v>4251</v>
      </c>
      <c r="AT28" s="237">
        <f t="shared" si="6"/>
        <v>300</v>
      </c>
      <c r="AU28" s="237">
        <v>300</v>
      </c>
      <c r="AV28" s="243">
        <v>0</v>
      </c>
      <c r="AW28" s="233"/>
      <c r="AX28" s="234"/>
      <c r="AY28" s="234"/>
      <c r="AZ28" s="235"/>
      <c r="BA28" s="236">
        <v>4251</v>
      </c>
      <c r="BB28" s="237">
        <f t="shared" si="7"/>
        <v>300</v>
      </c>
      <c r="BC28" s="237">
        <v>300</v>
      </c>
      <c r="BD28" s="243">
        <v>0</v>
      </c>
      <c r="BE28" s="233"/>
      <c r="BF28" s="234"/>
      <c r="BG28" s="234"/>
      <c r="BH28" s="235"/>
      <c r="BI28" s="236">
        <v>4251</v>
      </c>
      <c r="BJ28" s="237">
        <f t="shared" si="8"/>
        <v>300</v>
      </c>
      <c r="BK28" s="237">
        <v>300</v>
      </c>
      <c r="BL28" s="243">
        <v>0</v>
      </c>
      <c r="BM28" s="233"/>
      <c r="BN28" s="234"/>
      <c r="BO28" s="234"/>
      <c r="BP28" s="235"/>
      <c r="BQ28" s="236">
        <v>4251</v>
      </c>
      <c r="BR28" s="237">
        <f t="shared" si="9"/>
        <v>300</v>
      </c>
      <c r="BS28" s="237">
        <v>300</v>
      </c>
      <c r="BT28" s="243">
        <v>0</v>
      </c>
      <c r="BU28" s="233"/>
      <c r="BV28" s="234"/>
      <c r="BW28" s="234"/>
      <c r="BX28" s="235"/>
      <c r="BY28" s="236">
        <v>4251</v>
      </c>
      <c r="BZ28" s="237">
        <f t="shared" si="10"/>
        <v>300</v>
      </c>
      <c r="CA28" s="237">
        <v>300</v>
      </c>
      <c r="CB28" s="243">
        <v>0</v>
      </c>
      <c r="CC28" s="233"/>
      <c r="CD28" s="234"/>
      <c r="CE28" s="234"/>
      <c r="CF28" s="235"/>
      <c r="CG28" s="236">
        <v>4251</v>
      </c>
      <c r="CH28" s="237">
        <f t="shared" si="11"/>
        <v>300</v>
      </c>
      <c r="CI28" s="237">
        <v>300</v>
      </c>
      <c r="CJ28" s="243">
        <v>0</v>
      </c>
      <c r="CK28" s="233"/>
      <c r="CL28" s="234"/>
      <c r="CM28" s="234"/>
      <c r="CN28" s="235"/>
      <c r="CO28" s="236">
        <v>4251</v>
      </c>
      <c r="CP28" s="237">
        <f t="shared" si="12"/>
        <v>300</v>
      </c>
      <c r="CQ28" s="237">
        <v>300</v>
      </c>
      <c r="CR28" s="243">
        <v>0</v>
      </c>
      <c r="CS28" s="233"/>
      <c r="CT28" s="234"/>
      <c r="CU28" s="234"/>
      <c r="CV28" s="235"/>
      <c r="CW28" s="236">
        <v>4251</v>
      </c>
      <c r="CX28" s="237">
        <f t="shared" si="13"/>
        <v>300</v>
      </c>
      <c r="CY28" s="237">
        <v>300</v>
      </c>
      <c r="CZ28" s="243">
        <v>0</v>
      </c>
      <c r="DA28" s="233"/>
      <c r="DB28" s="234"/>
      <c r="DC28" s="234"/>
      <c r="DD28" s="235"/>
      <c r="DE28" s="236">
        <v>4251</v>
      </c>
      <c r="DF28" s="237">
        <f t="shared" si="14"/>
        <v>300</v>
      </c>
      <c r="DG28" s="237">
        <v>300</v>
      </c>
      <c r="DH28" s="243">
        <v>0</v>
      </c>
      <c r="DI28" s="233"/>
      <c r="DJ28" s="234"/>
      <c r="DK28" s="234"/>
      <c r="DL28" s="235"/>
      <c r="DM28" s="236">
        <v>4251</v>
      </c>
      <c r="DN28" s="237">
        <f t="shared" si="15"/>
        <v>300</v>
      </c>
      <c r="DO28" s="237">
        <v>300</v>
      </c>
      <c r="DP28" s="243">
        <v>0</v>
      </c>
      <c r="DQ28" s="233"/>
      <c r="DR28" s="234"/>
      <c r="DS28" s="234"/>
      <c r="DT28" s="235"/>
      <c r="DU28" s="236">
        <v>4251</v>
      </c>
      <c r="DV28" s="237">
        <f t="shared" si="16"/>
        <v>300</v>
      </c>
      <c r="DW28" s="237">
        <v>300</v>
      </c>
      <c r="DX28" s="243">
        <v>0</v>
      </c>
      <c r="DY28" s="233"/>
      <c r="DZ28" s="234"/>
      <c r="EA28" s="234"/>
      <c r="EB28" s="235"/>
      <c r="EC28" s="236">
        <v>4251</v>
      </c>
      <c r="ED28" s="237">
        <f t="shared" si="17"/>
        <v>300</v>
      </c>
      <c r="EE28" s="237">
        <v>300</v>
      </c>
      <c r="EF28" s="243">
        <v>0</v>
      </c>
      <c r="EG28" s="233"/>
      <c r="EH28" s="234"/>
      <c r="EI28" s="234"/>
      <c r="EJ28" s="235"/>
      <c r="EK28" s="236">
        <v>4251</v>
      </c>
      <c r="EL28" s="237">
        <f t="shared" si="18"/>
        <v>300</v>
      </c>
      <c r="EM28" s="237">
        <v>300</v>
      </c>
      <c r="EN28" s="243">
        <v>0</v>
      </c>
      <c r="EO28" s="233"/>
      <c r="EP28" s="234"/>
      <c r="EQ28" s="234"/>
      <c r="ER28" s="235"/>
      <c r="ES28" s="236">
        <v>4251</v>
      </c>
      <c r="ET28" s="237">
        <f t="shared" si="19"/>
        <v>300</v>
      </c>
      <c r="EU28" s="237">
        <v>300</v>
      </c>
      <c r="EV28" s="243">
        <v>0</v>
      </c>
      <c r="EW28" s="233"/>
      <c r="EX28" s="234"/>
      <c r="EY28" s="234"/>
      <c r="EZ28" s="235"/>
      <c r="FA28" s="236">
        <v>4251</v>
      </c>
      <c r="FB28" s="237">
        <f t="shared" si="20"/>
        <v>300</v>
      </c>
      <c r="FC28" s="237">
        <v>300</v>
      </c>
      <c r="FD28" s="243">
        <v>0</v>
      </c>
      <c r="FE28" s="233"/>
      <c r="FF28" s="234"/>
      <c r="FG28" s="234"/>
      <c r="FH28" s="235"/>
      <c r="FI28" s="236">
        <v>4251</v>
      </c>
      <c r="FJ28" s="237">
        <f t="shared" si="21"/>
        <v>300</v>
      </c>
      <c r="FK28" s="237">
        <v>300</v>
      </c>
      <c r="FL28" s="243">
        <v>0</v>
      </c>
      <c r="FM28" s="233"/>
      <c r="FN28" s="234"/>
      <c r="FO28" s="234"/>
      <c r="FP28" s="235"/>
      <c r="FQ28" s="236">
        <v>4251</v>
      </c>
      <c r="FR28" s="237">
        <f t="shared" si="22"/>
        <v>300</v>
      </c>
      <c r="FS28" s="237">
        <v>300</v>
      </c>
      <c r="FT28" s="243">
        <v>0</v>
      </c>
      <c r="FU28" s="233"/>
      <c r="FV28" s="234"/>
      <c r="FW28" s="234"/>
      <c r="FX28" s="235"/>
      <c r="FY28" s="236">
        <v>4251</v>
      </c>
      <c r="FZ28" s="237">
        <f t="shared" si="23"/>
        <v>300</v>
      </c>
      <c r="GA28" s="237">
        <v>300</v>
      </c>
      <c r="GB28" s="243">
        <v>0</v>
      </c>
      <c r="GC28" s="233"/>
      <c r="GD28" s="234"/>
      <c r="GE28" s="234"/>
      <c r="GF28" s="235"/>
      <c r="GG28" s="236">
        <v>4251</v>
      </c>
      <c r="GH28" s="237">
        <f t="shared" si="24"/>
        <v>300</v>
      </c>
      <c r="GI28" s="237">
        <v>300</v>
      </c>
      <c r="GJ28" s="243">
        <v>0</v>
      </c>
      <c r="GK28" s="233"/>
      <c r="GL28" s="234"/>
      <c r="GM28" s="234"/>
      <c r="GN28" s="235"/>
      <c r="GO28" s="236">
        <v>4251</v>
      </c>
      <c r="GP28" s="237">
        <f t="shared" si="25"/>
        <v>300</v>
      </c>
      <c r="GQ28" s="237">
        <v>300</v>
      </c>
      <c r="GR28" s="243">
        <v>0</v>
      </c>
      <c r="GS28" s="233"/>
      <c r="GT28" s="234"/>
      <c r="GU28" s="234"/>
      <c r="GV28" s="235"/>
      <c r="GW28" s="236">
        <v>4251</v>
      </c>
      <c r="GX28" s="237">
        <f t="shared" si="26"/>
        <v>300</v>
      </c>
      <c r="GY28" s="237">
        <v>300</v>
      </c>
      <c r="GZ28" s="243">
        <v>0</v>
      </c>
      <c r="HA28" s="233"/>
      <c r="HB28" s="234"/>
      <c r="HC28" s="234"/>
      <c r="HD28" s="235"/>
      <c r="HE28" s="236">
        <v>4251</v>
      </c>
      <c r="HF28" s="237">
        <f t="shared" si="27"/>
        <v>300</v>
      </c>
      <c r="HG28" s="237">
        <v>300</v>
      </c>
      <c r="HH28" s="243">
        <v>0</v>
      </c>
      <c r="HI28" s="233"/>
      <c r="HJ28" s="234"/>
      <c r="HK28" s="234"/>
      <c r="HL28" s="235"/>
      <c r="HM28" s="236">
        <v>4251</v>
      </c>
      <c r="HN28" s="237">
        <f t="shared" si="28"/>
        <v>300</v>
      </c>
      <c r="HO28" s="237">
        <v>300</v>
      </c>
      <c r="HP28" s="243">
        <v>0</v>
      </c>
      <c r="HQ28" s="233"/>
      <c r="HR28" s="234"/>
      <c r="HS28" s="234"/>
      <c r="HT28" s="235"/>
      <c r="HU28" s="236">
        <v>4251</v>
      </c>
      <c r="HV28" s="237">
        <f t="shared" si="29"/>
        <v>300</v>
      </c>
      <c r="HW28" s="237">
        <v>300</v>
      </c>
      <c r="HX28" s="243">
        <v>0</v>
      </c>
      <c r="HY28" s="233"/>
      <c r="HZ28" s="234"/>
      <c r="IA28" s="234"/>
      <c r="IB28" s="235"/>
      <c r="IC28" s="236">
        <v>4251</v>
      </c>
      <c r="ID28" s="237">
        <f t="shared" si="30"/>
        <v>300</v>
      </c>
      <c r="IE28" s="237">
        <v>300</v>
      </c>
      <c r="IF28" s="243">
        <v>0</v>
      </c>
      <c r="IG28" s="233"/>
      <c r="IH28" s="234"/>
      <c r="II28" s="234"/>
      <c r="IJ28" s="235"/>
      <c r="IK28" s="236">
        <v>4251</v>
      </c>
      <c r="IL28" s="237">
        <f t="shared" si="31"/>
        <v>300</v>
      </c>
      <c r="IM28" s="237">
        <v>300</v>
      </c>
      <c r="IN28" s="243">
        <v>0</v>
      </c>
      <c r="IO28" s="233"/>
      <c r="IP28" s="234"/>
      <c r="IQ28" s="234"/>
      <c r="IR28" s="235"/>
      <c r="IS28" s="236">
        <v>4251</v>
      </c>
      <c r="IT28" s="237">
        <f t="shared" si="32"/>
        <v>300</v>
      </c>
      <c r="IU28" s="237">
        <v>300</v>
      </c>
      <c r="IV28" s="243">
        <v>0</v>
      </c>
    </row>
    <row r="29" spans="1:256" s="221" customFormat="1" ht="15" customHeight="1">
      <c r="A29" s="233"/>
      <c r="B29" s="234"/>
      <c r="C29" s="234"/>
      <c r="D29" s="235"/>
      <c r="E29" s="236" t="s">
        <v>670</v>
      </c>
      <c r="F29" s="237">
        <f t="shared" si="33"/>
        <v>1600</v>
      </c>
      <c r="G29" s="238">
        <v>1600</v>
      </c>
      <c r="H29" s="235" t="s">
        <v>284</v>
      </c>
      <c r="I29" s="239"/>
      <c r="J29" s="240">
        <v>1661.5</v>
      </c>
      <c r="K29" s="223">
        <f t="shared" si="0"/>
        <v>-61.5</v>
      </c>
      <c r="L29" s="199">
        <f t="shared" si="1"/>
        <v>96.298525428829379</v>
      </c>
      <c r="M29" s="199">
        <f t="shared" si="2"/>
        <v>-3.7014745711706212</v>
      </c>
      <c r="N29" s="241"/>
      <c r="O29" s="241"/>
      <c r="P29" s="241"/>
      <c r="Q29" s="239"/>
      <c r="R29" s="242"/>
      <c r="S29" s="234"/>
      <c r="T29" s="235"/>
      <c r="U29" s="236">
        <v>4252</v>
      </c>
      <c r="V29" s="237">
        <f t="shared" si="3"/>
        <v>1661.5</v>
      </c>
      <c r="W29" s="237">
        <v>1661.5</v>
      </c>
      <c r="X29" s="243">
        <v>0</v>
      </c>
      <c r="Y29" s="233"/>
      <c r="Z29" s="234"/>
      <c r="AA29" s="234"/>
      <c r="AB29" s="235"/>
      <c r="AC29" s="236">
        <v>4252</v>
      </c>
      <c r="AD29" s="237">
        <f t="shared" si="4"/>
        <v>1661.5</v>
      </c>
      <c r="AE29" s="237">
        <v>1661.5</v>
      </c>
      <c r="AF29" s="243">
        <v>0</v>
      </c>
      <c r="AG29" s="233"/>
      <c r="AH29" s="234"/>
      <c r="AI29" s="234"/>
      <c r="AJ29" s="235"/>
      <c r="AK29" s="236">
        <v>4252</v>
      </c>
      <c r="AL29" s="237">
        <f t="shared" si="5"/>
        <v>1661.5</v>
      </c>
      <c r="AM29" s="237">
        <v>1661.5</v>
      </c>
      <c r="AN29" s="243">
        <v>0</v>
      </c>
      <c r="AO29" s="233"/>
      <c r="AP29" s="234"/>
      <c r="AQ29" s="234"/>
      <c r="AR29" s="235"/>
      <c r="AS29" s="236">
        <v>4252</v>
      </c>
      <c r="AT29" s="237">
        <f t="shared" si="6"/>
        <v>1661.5</v>
      </c>
      <c r="AU29" s="237">
        <v>1661.5</v>
      </c>
      <c r="AV29" s="243">
        <v>0</v>
      </c>
      <c r="AW29" s="233"/>
      <c r="AX29" s="234"/>
      <c r="AY29" s="234"/>
      <c r="AZ29" s="235"/>
      <c r="BA29" s="236">
        <v>4252</v>
      </c>
      <c r="BB29" s="237">
        <f t="shared" si="7"/>
        <v>1661.5</v>
      </c>
      <c r="BC29" s="237">
        <v>1661.5</v>
      </c>
      <c r="BD29" s="243">
        <v>0</v>
      </c>
      <c r="BE29" s="233"/>
      <c r="BF29" s="234"/>
      <c r="BG29" s="234"/>
      <c r="BH29" s="235"/>
      <c r="BI29" s="236">
        <v>4252</v>
      </c>
      <c r="BJ29" s="237">
        <f t="shared" si="8"/>
        <v>1661.5</v>
      </c>
      <c r="BK29" s="237">
        <v>1661.5</v>
      </c>
      <c r="BL29" s="243">
        <v>0</v>
      </c>
      <c r="BM29" s="233"/>
      <c r="BN29" s="234"/>
      <c r="BO29" s="234"/>
      <c r="BP29" s="235"/>
      <c r="BQ29" s="236">
        <v>4252</v>
      </c>
      <c r="BR29" s="237">
        <f t="shared" si="9"/>
        <v>1661.5</v>
      </c>
      <c r="BS29" s="237">
        <v>1661.5</v>
      </c>
      <c r="BT29" s="243">
        <v>0</v>
      </c>
      <c r="BU29" s="233"/>
      <c r="BV29" s="234"/>
      <c r="BW29" s="234"/>
      <c r="BX29" s="235"/>
      <c r="BY29" s="236">
        <v>4252</v>
      </c>
      <c r="BZ29" s="237">
        <f t="shared" si="10"/>
        <v>1661.5</v>
      </c>
      <c r="CA29" s="237">
        <v>1661.5</v>
      </c>
      <c r="CB29" s="243">
        <v>0</v>
      </c>
      <c r="CC29" s="233"/>
      <c r="CD29" s="234"/>
      <c r="CE29" s="234"/>
      <c r="CF29" s="235"/>
      <c r="CG29" s="236">
        <v>4252</v>
      </c>
      <c r="CH29" s="237">
        <f t="shared" si="11"/>
        <v>1661.5</v>
      </c>
      <c r="CI29" s="237">
        <v>1661.5</v>
      </c>
      <c r="CJ29" s="243">
        <v>0</v>
      </c>
      <c r="CK29" s="233"/>
      <c r="CL29" s="234"/>
      <c r="CM29" s="234"/>
      <c r="CN29" s="235"/>
      <c r="CO29" s="236">
        <v>4252</v>
      </c>
      <c r="CP29" s="237">
        <f t="shared" si="12"/>
        <v>1661.5</v>
      </c>
      <c r="CQ29" s="237">
        <v>1661.5</v>
      </c>
      <c r="CR29" s="243">
        <v>0</v>
      </c>
      <c r="CS29" s="233"/>
      <c r="CT29" s="234"/>
      <c r="CU29" s="234"/>
      <c r="CV29" s="235"/>
      <c r="CW29" s="236">
        <v>4252</v>
      </c>
      <c r="CX29" s="237">
        <f t="shared" si="13"/>
        <v>1661.5</v>
      </c>
      <c r="CY29" s="237">
        <v>1661.5</v>
      </c>
      <c r="CZ29" s="243">
        <v>0</v>
      </c>
      <c r="DA29" s="233"/>
      <c r="DB29" s="234"/>
      <c r="DC29" s="234"/>
      <c r="DD29" s="235"/>
      <c r="DE29" s="236">
        <v>4252</v>
      </c>
      <c r="DF29" s="237">
        <f t="shared" si="14"/>
        <v>1661.5</v>
      </c>
      <c r="DG29" s="237">
        <v>1661.5</v>
      </c>
      <c r="DH29" s="243">
        <v>0</v>
      </c>
      <c r="DI29" s="233"/>
      <c r="DJ29" s="234"/>
      <c r="DK29" s="234"/>
      <c r="DL29" s="235"/>
      <c r="DM29" s="236">
        <v>4252</v>
      </c>
      <c r="DN29" s="237">
        <f t="shared" si="15"/>
        <v>1661.5</v>
      </c>
      <c r="DO29" s="237">
        <v>1661.5</v>
      </c>
      <c r="DP29" s="243">
        <v>0</v>
      </c>
      <c r="DQ29" s="233"/>
      <c r="DR29" s="234"/>
      <c r="DS29" s="234"/>
      <c r="DT29" s="235"/>
      <c r="DU29" s="236">
        <v>4252</v>
      </c>
      <c r="DV29" s="237">
        <f t="shared" si="16"/>
        <v>1661.5</v>
      </c>
      <c r="DW29" s="237">
        <v>1661.5</v>
      </c>
      <c r="DX29" s="243">
        <v>0</v>
      </c>
      <c r="DY29" s="233"/>
      <c r="DZ29" s="234"/>
      <c r="EA29" s="234"/>
      <c r="EB29" s="235"/>
      <c r="EC29" s="236">
        <v>4252</v>
      </c>
      <c r="ED29" s="237">
        <f t="shared" si="17"/>
        <v>1661.5</v>
      </c>
      <c r="EE29" s="237">
        <v>1661.5</v>
      </c>
      <c r="EF29" s="243">
        <v>0</v>
      </c>
      <c r="EG29" s="233"/>
      <c r="EH29" s="234"/>
      <c r="EI29" s="234"/>
      <c r="EJ29" s="235"/>
      <c r="EK29" s="236">
        <v>4252</v>
      </c>
      <c r="EL29" s="237">
        <f t="shared" si="18"/>
        <v>1661.5</v>
      </c>
      <c r="EM29" s="237">
        <v>1661.5</v>
      </c>
      <c r="EN29" s="243">
        <v>0</v>
      </c>
      <c r="EO29" s="233"/>
      <c r="EP29" s="234"/>
      <c r="EQ29" s="234"/>
      <c r="ER29" s="235"/>
      <c r="ES29" s="236">
        <v>4252</v>
      </c>
      <c r="ET29" s="237">
        <f t="shared" si="19"/>
        <v>1661.5</v>
      </c>
      <c r="EU29" s="237">
        <v>1661.5</v>
      </c>
      <c r="EV29" s="243">
        <v>0</v>
      </c>
      <c r="EW29" s="233"/>
      <c r="EX29" s="234"/>
      <c r="EY29" s="234"/>
      <c r="EZ29" s="235"/>
      <c r="FA29" s="236">
        <v>4252</v>
      </c>
      <c r="FB29" s="237">
        <f t="shared" si="20"/>
        <v>1661.5</v>
      </c>
      <c r="FC29" s="237">
        <v>1661.5</v>
      </c>
      <c r="FD29" s="243">
        <v>0</v>
      </c>
      <c r="FE29" s="233"/>
      <c r="FF29" s="234"/>
      <c r="FG29" s="234"/>
      <c r="FH29" s="235"/>
      <c r="FI29" s="236">
        <v>4252</v>
      </c>
      <c r="FJ29" s="237">
        <f t="shared" si="21"/>
        <v>1661.5</v>
      </c>
      <c r="FK29" s="237">
        <v>1661.5</v>
      </c>
      <c r="FL29" s="243">
        <v>0</v>
      </c>
      <c r="FM29" s="233"/>
      <c r="FN29" s="234"/>
      <c r="FO29" s="234"/>
      <c r="FP29" s="235"/>
      <c r="FQ29" s="236">
        <v>4252</v>
      </c>
      <c r="FR29" s="237">
        <f t="shared" si="22"/>
        <v>1661.5</v>
      </c>
      <c r="FS29" s="237">
        <v>1661.5</v>
      </c>
      <c r="FT29" s="243">
        <v>0</v>
      </c>
      <c r="FU29" s="233"/>
      <c r="FV29" s="234"/>
      <c r="FW29" s="234"/>
      <c r="FX29" s="235"/>
      <c r="FY29" s="236">
        <v>4252</v>
      </c>
      <c r="FZ29" s="237">
        <f t="shared" si="23"/>
        <v>1661.5</v>
      </c>
      <c r="GA29" s="237">
        <v>1661.5</v>
      </c>
      <c r="GB29" s="243">
        <v>0</v>
      </c>
      <c r="GC29" s="233"/>
      <c r="GD29" s="234"/>
      <c r="GE29" s="234"/>
      <c r="GF29" s="235"/>
      <c r="GG29" s="236">
        <v>4252</v>
      </c>
      <c r="GH29" s="237">
        <f t="shared" si="24"/>
        <v>1661.5</v>
      </c>
      <c r="GI29" s="237">
        <v>1661.5</v>
      </c>
      <c r="GJ29" s="243">
        <v>0</v>
      </c>
      <c r="GK29" s="233"/>
      <c r="GL29" s="234"/>
      <c r="GM29" s="234"/>
      <c r="GN29" s="235"/>
      <c r="GO29" s="236">
        <v>4252</v>
      </c>
      <c r="GP29" s="237">
        <f t="shared" si="25"/>
        <v>1661.5</v>
      </c>
      <c r="GQ29" s="237">
        <v>1661.5</v>
      </c>
      <c r="GR29" s="243">
        <v>0</v>
      </c>
      <c r="GS29" s="233"/>
      <c r="GT29" s="234"/>
      <c r="GU29" s="234"/>
      <c r="GV29" s="235"/>
      <c r="GW29" s="236">
        <v>4252</v>
      </c>
      <c r="GX29" s="237">
        <f t="shared" si="26"/>
        <v>1661.5</v>
      </c>
      <c r="GY29" s="237">
        <v>1661.5</v>
      </c>
      <c r="GZ29" s="243">
        <v>0</v>
      </c>
      <c r="HA29" s="233"/>
      <c r="HB29" s="234"/>
      <c r="HC29" s="234"/>
      <c r="HD29" s="235"/>
      <c r="HE29" s="236">
        <v>4252</v>
      </c>
      <c r="HF29" s="237">
        <f t="shared" si="27"/>
        <v>1661.5</v>
      </c>
      <c r="HG29" s="237">
        <v>1661.5</v>
      </c>
      <c r="HH29" s="243">
        <v>0</v>
      </c>
      <c r="HI29" s="233"/>
      <c r="HJ29" s="234"/>
      <c r="HK29" s="234"/>
      <c r="HL29" s="235"/>
      <c r="HM29" s="236">
        <v>4252</v>
      </c>
      <c r="HN29" s="237">
        <f t="shared" si="28"/>
        <v>1661.5</v>
      </c>
      <c r="HO29" s="237">
        <v>1661.5</v>
      </c>
      <c r="HP29" s="243">
        <v>0</v>
      </c>
      <c r="HQ29" s="233"/>
      <c r="HR29" s="234"/>
      <c r="HS29" s="234"/>
      <c r="HT29" s="235"/>
      <c r="HU29" s="236">
        <v>4252</v>
      </c>
      <c r="HV29" s="237">
        <f t="shared" si="29"/>
        <v>1661.5</v>
      </c>
      <c r="HW29" s="237">
        <v>1661.5</v>
      </c>
      <c r="HX29" s="243">
        <v>0</v>
      </c>
      <c r="HY29" s="233"/>
      <c r="HZ29" s="234"/>
      <c r="IA29" s="234"/>
      <c r="IB29" s="235"/>
      <c r="IC29" s="236">
        <v>4252</v>
      </c>
      <c r="ID29" s="237">
        <f t="shared" si="30"/>
        <v>1661.5</v>
      </c>
      <c r="IE29" s="237">
        <v>1661.5</v>
      </c>
      <c r="IF29" s="243">
        <v>0</v>
      </c>
      <c r="IG29" s="233"/>
      <c r="IH29" s="234"/>
      <c r="II29" s="234"/>
      <c r="IJ29" s="235"/>
      <c r="IK29" s="236">
        <v>4252</v>
      </c>
      <c r="IL29" s="237">
        <f t="shared" si="31"/>
        <v>1661.5</v>
      </c>
      <c r="IM29" s="237">
        <v>1661.5</v>
      </c>
      <c r="IN29" s="243">
        <v>0</v>
      </c>
      <c r="IO29" s="233"/>
      <c r="IP29" s="234"/>
      <c r="IQ29" s="234"/>
      <c r="IR29" s="235"/>
      <c r="IS29" s="236">
        <v>4252</v>
      </c>
      <c r="IT29" s="237">
        <f t="shared" si="32"/>
        <v>1661.5</v>
      </c>
      <c r="IU29" s="237">
        <v>1661.5</v>
      </c>
      <c r="IV29" s="243">
        <v>0</v>
      </c>
    </row>
    <row r="30" spans="1:256" ht="15" customHeight="1">
      <c r="A30" s="233"/>
      <c r="B30" s="234"/>
      <c r="C30" s="234"/>
      <c r="D30" s="235"/>
      <c r="E30" s="236" t="s">
        <v>671</v>
      </c>
      <c r="F30" s="237">
        <f t="shared" si="33"/>
        <v>800</v>
      </c>
      <c r="G30" s="238">
        <v>800</v>
      </c>
      <c r="H30" s="235" t="s">
        <v>284</v>
      </c>
      <c r="I30" s="239"/>
      <c r="J30" s="240">
        <v>800</v>
      </c>
      <c r="K30" s="223">
        <f t="shared" si="0"/>
        <v>0</v>
      </c>
      <c r="L30" s="199">
        <f t="shared" si="1"/>
        <v>100</v>
      </c>
      <c r="M30" s="199">
        <f t="shared" si="2"/>
        <v>0</v>
      </c>
      <c r="N30" s="241"/>
      <c r="O30" s="241"/>
      <c r="P30" s="241"/>
      <c r="Q30" s="239"/>
      <c r="R30" s="242"/>
      <c r="S30" s="234"/>
      <c r="T30" s="235"/>
      <c r="U30" s="236">
        <v>4261</v>
      </c>
      <c r="V30" s="237">
        <f t="shared" si="3"/>
        <v>800</v>
      </c>
      <c r="W30" s="237">
        <v>800</v>
      </c>
      <c r="X30" s="243">
        <v>0</v>
      </c>
      <c r="Y30" s="233"/>
      <c r="Z30" s="234"/>
      <c r="AA30" s="234"/>
      <c r="AB30" s="235"/>
      <c r="AC30" s="236">
        <v>4261</v>
      </c>
      <c r="AD30" s="237">
        <f t="shared" si="4"/>
        <v>800</v>
      </c>
      <c r="AE30" s="237">
        <v>800</v>
      </c>
      <c r="AF30" s="243">
        <v>0</v>
      </c>
      <c r="AG30" s="233"/>
      <c r="AH30" s="234"/>
      <c r="AI30" s="234"/>
      <c r="AJ30" s="235"/>
      <c r="AK30" s="236">
        <v>4261</v>
      </c>
      <c r="AL30" s="237">
        <f t="shared" si="5"/>
        <v>800</v>
      </c>
      <c r="AM30" s="237">
        <v>800</v>
      </c>
      <c r="AN30" s="243">
        <v>0</v>
      </c>
      <c r="AO30" s="233"/>
      <c r="AP30" s="234"/>
      <c r="AQ30" s="234"/>
      <c r="AR30" s="235"/>
      <c r="AS30" s="236">
        <v>4261</v>
      </c>
      <c r="AT30" s="237">
        <f t="shared" si="6"/>
        <v>800</v>
      </c>
      <c r="AU30" s="237">
        <v>800</v>
      </c>
      <c r="AV30" s="243">
        <v>0</v>
      </c>
      <c r="AW30" s="233"/>
      <c r="AX30" s="234"/>
      <c r="AY30" s="234"/>
      <c r="AZ30" s="235"/>
      <c r="BA30" s="236">
        <v>4261</v>
      </c>
      <c r="BB30" s="237">
        <f t="shared" si="7"/>
        <v>800</v>
      </c>
      <c r="BC30" s="237">
        <v>800</v>
      </c>
      <c r="BD30" s="243">
        <v>0</v>
      </c>
      <c r="BE30" s="233"/>
      <c r="BF30" s="234"/>
      <c r="BG30" s="234"/>
      <c r="BH30" s="235"/>
      <c r="BI30" s="236">
        <v>4261</v>
      </c>
      <c r="BJ30" s="237">
        <f t="shared" si="8"/>
        <v>800</v>
      </c>
      <c r="BK30" s="237">
        <v>800</v>
      </c>
      <c r="BL30" s="243">
        <v>0</v>
      </c>
      <c r="BM30" s="233"/>
      <c r="BN30" s="234"/>
      <c r="BO30" s="234"/>
      <c r="BP30" s="235"/>
      <c r="BQ30" s="236">
        <v>4261</v>
      </c>
      <c r="BR30" s="237">
        <f t="shared" si="9"/>
        <v>800</v>
      </c>
      <c r="BS30" s="237">
        <v>800</v>
      </c>
      <c r="BT30" s="243">
        <v>0</v>
      </c>
      <c r="BU30" s="233"/>
      <c r="BV30" s="234"/>
      <c r="BW30" s="234"/>
      <c r="BX30" s="235"/>
      <c r="BY30" s="236">
        <v>4261</v>
      </c>
      <c r="BZ30" s="237">
        <f t="shared" si="10"/>
        <v>800</v>
      </c>
      <c r="CA30" s="237">
        <v>800</v>
      </c>
      <c r="CB30" s="243">
        <v>0</v>
      </c>
      <c r="CC30" s="233"/>
      <c r="CD30" s="234"/>
      <c r="CE30" s="234"/>
      <c r="CF30" s="235"/>
      <c r="CG30" s="236">
        <v>4261</v>
      </c>
      <c r="CH30" s="237">
        <f t="shared" si="11"/>
        <v>800</v>
      </c>
      <c r="CI30" s="237">
        <v>800</v>
      </c>
      <c r="CJ30" s="243">
        <v>0</v>
      </c>
      <c r="CK30" s="233"/>
      <c r="CL30" s="234"/>
      <c r="CM30" s="234"/>
      <c r="CN30" s="235"/>
      <c r="CO30" s="236">
        <v>4261</v>
      </c>
      <c r="CP30" s="237">
        <f t="shared" si="12"/>
        <v>800</v>
      </c>
      <c r="CQ30" s="237">
        <v>800</v>
      </c>
      <c r="CR30" s="243">
        <v>0</v>
      </c>
      <c r="CS30" s="233"/>
      <c r="CT30" s="234"/>
      <c r="CU30" s="234"/>
      <c r="CV30" s="235"/>
      <c r="CW30" s="236">
        <v>4261</v>
      </c>
      <c r="CX30" s="237">
        <f t="shared" si="13"/>
        <v>800</v>
      </c>
      <c r="CY30" s="237">
        <v>800</v>
      </c>
      <c r="CZ30" s="243">
        <v>0</v>
      </c>
      <c r="DA30" s="233"/>
      <c r="DB30" s="234"/>
      <c r="DC30" s="234"/>
      <c r="DD30" s="235"/>
      <c r="DE30" s="236">
        <v>4261</v>
      </c>
      <c r="DF30" s="237">
        <f t="shared" si="14"/>
        <v>800</v>
      </c>
      <c r="DG30" s="237">
        <v>800</v>
      </c>
      <c r="DH30" s="243">
        <v>0</v>
      </c>
      <c r="DI30" s="233"/>
      <c r="DJ30" s="234"/>
      <c r="DK30" s="234"/>
      <c r="DL30" s="235"/>
      <c r="DM30" s="236">
        <v>4261</v>
      </c>
      <c r="DN30" s="237">
        <f t="shared" si="15"/>
        <v>800</v>
      </c>
      <c r="DO30" s="237">
        <v>800</v>
      </c>
      <c r="DP30" s="243">
        <v>0</v>
      </c>
      <c r="DQ30" s="233"/>
      <c r="DR30" s="234"/>
      <c r="DS30" s="234"/>
      <c r="DT30" s="235"/>
      <c r="DU30" s="236">
        <v>4261</v>
      </c>
      <c r="DV30" s="237">
        <f t="shared" si="16"/>
        <v>800</v>
      </c>
      <c r="DW30" s="237">
        <v>800</v>
      </c>
      <c r="DX30" s="243">
        <v>0</v>
      </c>
      <c r="DY30" s="233"/>
      <c r="DZ30" s="234"/>
      <c r="EA30" s="234"/>
      <c r="EB30" s="235"/>
      <c r="EC30" s="236">
        <v>4261</v>
      </c>
      <c r="ED30" s="237">
        <f t="shared" si="17"/>
        <v>800</v>
      </c>
      <c r="EE30" s="237">
        <v>800</v>
      </c>
      <c r="EF30" s="243">
        <v>0</v>
      </c>
      <c r="EG30" s="233"/>
      <c r="EH30" s="234"/>
      <c r="EI30" s="234"/>
      <c r="EJ30" s="235"/>
      <c r="EK30" s="236">
        <v>4261</v>
      </c>
      <c r="EL30" s="237">
        <f t="shared" si="18"/>
        <v>800</v>
      </c>
      <c r="EM30" s="237">
        <v>800</v>
      </c>
      <c r="EN30" s="243">
        <v>0</v>
      </c>
      <c r="EO30" s="233"/>
      <c r="EP30" s="234"/>
      <c r="EQ30" s="234"/>
      <c r="ER30" s="235"/>
      <c r="ES30" s="236">
        <v>4261</v>
      </c>
      <c r="ET30" s="237">
        <f t="shared" si="19"/>
        <v>800</v>
      </c>
      <c r="EU30" s="237">
        <v>800</v>
      </c>
      <c r="EV30" s="243">
        <v>0</v>
      </c>
      <c r="EW30" s="233"/>
      <c r="EX30" s="234"/>
      <c r="EY30" s="234"/>
      <c r="EZ30" s="235"/>
      <c r="FA30" s="236">
        <v>4261</v>
      </c>
      <c r="FB30" s="237">
        <f t="shared" si="20"/>
        <v>800</v>
      </c>
      <c r="FC30" s="237">
        <v>800</v>
      </c>
      <c r="FD30" s="243">
        <v>0</v>
      </c>
      <c r="FE30" s="233"/>
      <c r="FF30" s="234"/>
      <c r="FG30" s="234"/>
      <c r="FH30" s="235"/>
      <c r="FI30" s="236">
        <v>4261</v>
      </c>
      <c r="FJ30" s="237">
        <f t="shared" si="21"/>
        <v>800</v>
      </c>
      <c r="FK30" s="237">
        <v>800</v>
      </c>
      <c r="FL30" s="243">
        <v>0</v>
      </c>
      <c r="FM30" s="233"/>
      <c r="FN30" s="234"/>
      <c r="FO30" s="234"/>
      <c r="FP30" s="235"/>
      <c r="FQ30" s="236">
        <v>4261</v>
      </c>
      <c r="FR30" s="237">
        <f t="shared" si="22"/>
        <v>800</v>
      </c>
      <c r="FS30" s="237">
        <v>800</v>
      </c>
      <c r="FT30" s="243">
        <v>0</v>
      </c>
      <c r="FU30" s="233"/>
      <c r="FV30" s="234"/>
      <c r="FW30" s="234"/>
      <c r="FX30" s="235"/>
      <c r="FY30" s="236">
        <v>4261</v>
      </c>
      <c r="FZ30" s="237">
        <f t="shared" si="23"/>
        <v>800</v>
      </c>
      <c r="GA30" s="237">
        <v>800</v>
      </c>
      <c r="GB30" s="243">
        <v>0</v>
      </c>
      <c r="GC30" s="233"/>
      <c r="GD30" s="234"/>
      <c r="GE30" s="234"/>
      <c r="GF30" s="235"/>
      <c r="GG30" s="236">
        <v>4261</v>
      </c>
      <c r="GH30" s="237">
        <f t="shared" si="24"/>
        <v>800</v>
      </c>
      <c r="GI30" s="237">
        <v>800</v>
      </c>
      <c r="GJ30" s="243">
        <v>0</v>
      </c>
      <c r="GK30" s="233"/>
      <c r="GL30" s="234"/>
      <c r="GM30" s="234"/>
      <c r="GN30" s="235"/>
      <c r="GO30" s="236">
        <v>4261</v>
      </c>
      <c r="GP30" s="237">
        <f t="shared" si="25"/>
        <v>800</v>
      </c>
      <c r="GQ30" s="237">
        <v>800</v>
      </c>
      <c r="GR30" s="243">
        <v>0</v>
      </c>
      <c r="GS30" s="233"/>
      <c r="GT30" s="234"/>
      <c r="GU30" s="234"/>
      <c r="GV30" s="235"/>
      <c r="GW30" s="236">
        <v>4261</v>
      </c>
      <c r="GX30" s="237">
        <f t="shared" si="26"/>
        <v>800</v>
      </c>
      <c r="GY30" s="237">
        <v>800</v>
      </c>
      <c r="GZ30" s="243">
        <v>0</v>
      </c>
      <c r="HA30" s="233"/>
      <c r="HB30" s="234"/>
      <c r="HC30" s="234"/>
      <c r="HD30" s="235"/>
      <c r="HE30" s="236">
        <v>4261</v>
      </c>
      <c r="HF30" s="237">
        <f t="shared" si="27"/>
        <v>800</v>
      </c>
      <c r="HG30" s="237">
        <v>800</v>
      </c>
      <c r="HH30" s="243">
        <v>0</v>
      </c>
      <c r="HI30" s="233"/>
      <c r="HJ30" s="234"/>
      <c r="HK30" s="234"/>
      <c r="HL30" s="235"/>
      <c r="HM30" s="236">
        <v>4261</v>
      </c>
      <c r="HN30" s="237">
        <f t="shared" si="28"/>
        <v>800</v>
      </c>
      <c r="HO30" s="237">
        <v>800</v>
      </c>
      <c r="HP30" s="243">
        <v>0</v>
      </c>
      <c r="HQ30" s="233"/>
      <c r="HR30" s="234"/>
      <c r="HS30" s="234"/>
      <c r="HT30" s="235"/>
      <c r="HU30" s="236">
        <v>4261</v>
      </c>
      <c r="HV30" s="237">
        <f t="shared" si="29"/>
        <v>800</v>
      </c>
      <c r="HW30" s="237">
        <v>800</v>
      </c>
      <c r="HX30" s="243">
        <v>0</v>
      </c>
      <c r="HY30" s="233"/>
      <c r="HZ30" s="234"/>
      <c r="IA30" s="234"/>
      <c r="IB30" s="235"/>
      <c r="IC30" s="236">
        <v>4261</v>
      </c>
      <c r="ID30" s="237">
        <f t="shared" si="30"/>
        <v>800</v>
      </c>
      <c r="IE30" s="237">
        <v>800</v>
      </c>
      <c r="IF30" s="243">
        <v>0</v>
      </c>
      <c r="IG30" s="233"/>
      <c r="IH30" s="234"/>
      <c r="II30" s="234"/>
      <c r="IJ30" s="235"/>
      <c r="IK30" s="236">
        <v>4261</v>
      </c>
      <c r="IL30" s="237">
        <f t="shared" si="31"/>
        <v>800</v>
      </c>
      <c r="IM30" s="237">
        <v>800</v>
      </c>
      <c r="IN30" s="243">
        <v>0</v>
      </c>
      <c r="IO30" s="233"/>
      <c r="IP30" s="234"/>
      <c r="IQ30" s="234"/>
      <c r="IR30" s="235"/>
      <c r="IS30" s="236">
        <v>4261</v>
      </c>
      <c r="IT30" s="237">
        <f t="shared" si="32"/>
        <v>800</v>
      </c>
      <c r="IU30" s="237">
        <v>800</v>
      </c>
      <c r="IV30" s="243">
        <v>0</v>
      </c>
    </row>
    <row r="31" spans="1:256" ht="15" customHeight="1">
      <c r="A31" s="233"/>
      <c r="B31" s="234"/>
      <c r="C31" s="234"/>
      <c r="D31" s="235"/>
      <c r="E31" s="236" t="s">
        <v>672</v>
      </c>
      <c r="F31" s="237">
        <f t="shared" si="33"/>
        <v>1600</v>
      </c>
      <c r="G31" s="238">
        <v>1600</v>
      </c>
      <c r="H31" s="235" t="s">
        <v>284</v>
      </c>
      <c r="I31" s="239"/>
      <c r="J31" s="240">
        <v>1621</v>
      </c>
      <c r="K31" s="223">
        <f t="shared" si="0"/>
        <v>-21</v>
      </c>
      <c r="L31" s="199">
        <f t="shared" si="1"/>
        <v>98.704503392967297</v>
      </c>
      <c r="M31" s="199">
        <f t="shared" si="2"/>
        <v>-1.2954966070327032</v>
      </c>
      <c r="N31" s="241"/>
      <c r="O31" s="241"/>
      <c r="P31" s="241"/>
      <c r="Q31" s="239"/>
      <c r="R31" s="242"/>
      <c r="S31" s="234"/>
      <c r="T31" s="235"/>
      <c r="U31" s="236">
        <v>4264</v>
      </c>
      <c r="V31" s="237">
        <f t="shared" si="3"/>
        <v>1620</v>
      </c>
      <c r="W31" s="237">
        <v>1620</v>
      </c>
      <c r="X31" s="243">
        <v>0</v>
      </c>
      <c r="Y31" s="233"/>
      <c r="Z31" s="234"/>
      <c r="AA31" s="234"/>
      <c r="AB31" s="235"/>
      <c r="AC31" s="236">
        <v>4264</v>
      </c>
      <c r="AD31" s="237">
        <f t="shared" si="4"/>
        <v>1620</v>
      </c>
      <c r="AE31" s="237">
        <v>1620</v>
      </c>
      <c r="AF31" s="243">
        <v>0</v>
      </c>
      <c r="AG31" s="233"/>
      <c r="AH31" s="234"/>
      <c r="AI31" s="234"/>
      <c r="AJ31" s="235"/>
      <c r="AK31" s="236">
        <v>4264</v>
      </c>
      <c r="AL31" s="237">
        <f t="shared" si="5"/>
        <v>1620</v>
      </c>
      <c r="AM31" s="237">
        <v>1620</v>
      </c>
      <c r="AN31" s="243">
        <v>0</v>
      </c>
      <c r="AO31" s="233"/>
      <c r="AP31" s="234"/>
      <c r="AQ31" s="234"/>
      <c r="AR31" s="235"/>
      <c r="AS31" s="236">
        <v>4264</v>
      </c>
      <c r="AT31" s="237">
        <f t="shared" si="6"/>
        <v>1620</v>
      </c>
      <c r="AU31" s="237">
        <v>1620</v>
      </c>
      <c r="AV31" s="243">
        <v>0</v>
      </c>
      <c r="AW31" s="233"/>
      <c r="AX31" s="234"/>
      <c r="AY31" s="234"/>
      <c r="AZ31" s="235"/>
      <c r="BA31" s="236">
        <v>4264</v>
      </c>
      <c r="BB31" s="237">
        <f t="shared" si="7"/>
        <v>1620</v>
      </c>
      <c r="BC31" s="237">
        <v>1620</v>
      </c>
      <c r="BD31" s="243">
        <v>0</v>
      </c>
      <c r="BE31" s="233"/>
      <c r="BF31" s="234"/>
      <c r="BG31" s="234"/>
      <c r="BH31" s="235"/>
      <c r="BI31" s="236">
        <v>4264</v>
      </c>
      <c r="BJ31" s="237">
        <f t="shared" si="8"/>
        <v>1620</v>
      </c>
      <c r="BK31" s="237">
        <v>1620</v>
      </c>
      <c r="BL31" s="243">
        <v>0</v>
      </c>
      <c r="BM31" s="233"/>
      <c r="BN31" s="234"/>
      <c r="BO31" s="234"/>
      <c r="BP31" s="235"/>
      <c r="BQ31" s="236">
        <v>4264</v>
      </c>
      <c r="BR31" s="237">
        <f t="shared" si="9"/>
        <v>1620</v>
      </c>
      <c r="BS31" s="237">
        <v>1620</v>
      </c>
      <c r="BT31" s="243">
        <v>0</v>
      </c>
      <c r="BU31" s="233"/>
      <c r="BV31" s="234"/>
      <c r="BW31" s="234"/>
      <c r="BX31" s="235"/>
      <c r="BY31" s="236">
        <v>4264</v>
      </c>
      <c r="BZ31" s="237">
        <f t="shared" si="10"/>
        <v>1620</v>
      </c>
      <c r="CA31" s="237">
        <v>1620</v>
      </c>
      <c r="CB31" s="243">
        <v>0</v>
      </c>
      <c r="CC31" s="233"/>
      <c r="CD31" s="234"/>
      <c r="CE31" s="234"/>
      <c r="CF31" s="235"/>
      <c r="CG31" s="236">
        <v>4264</v>
      </c>
      <c r="CH31" s="237">
        <f t="shared" si="11"/>
        <v>1620</v>
      </c>
      <c r="CI31" s="237">
        <v>1620</v>
      </c>
      <c r="CJ31" s="243">
        <v>0</v>
      </c>
      <c r="CK31" s="233"/>
      <c r="CL31" s="234"/>
      <c r="CM31" s="234"/>
      <c r="CN31" s="235"/>
      <c r="CO31" s="236">
        <v>4264</v>
      </c>
      <c r="CP31" s="237">
        <f t="shared" si="12"/>
        <v>1620</v>
      </c>
      <c r="CQ31" s="237">
        <v>1620</v>
      </c>
      <c r="CR31" s="243">
        <v>0</v>
      </c>
      <c r="CS31" s="233"/>
      <c r="CT31" s="234"/>
      <c r="CU31" s="234"/>
      <c r="CV31" s="235"/>
      <c r="CW31" s="236">
        <v>4264</v>
      </c>
      <c r="CX31" s="237">
        <f t="shared" si="13"/>
        <v>1620</v>
      </c>
      <c r="CY31" s="237">
        <v>1620</v>
      </c>
      <c r="CZ31" s="243">
        <v>0</v>
      </c>
      <c r="DA31" s="233"/>
      <c r="DB31" s="234"/>
      <c r="DC31" s="234"/>
      <c r="DD31" s="235"/>
      <c r="DE31" s="236">
        <v>4264</v>
      </c>
      <c r="DF31" s="237">
        <f t="shared" si="14"/>
        <v>1620</v>
      </c>
      <c r="DG31" s="237">
        <v>1620</v>
      </c>
      <c r="DH31" s="243">
        <v>0</v>
      </c>
      <c r="DI31" s="233"/>
      <c r="DJ31" s="234"/>
      <c r="DK31" s="234"/>
      <c r="DL31" s="235"/>
      <c r="DM31" s="236">
        <v>4264</v>
      </c>
      <c r="DN31" s="237">
        <f t="shared" si="15"/>
        <v>1620</v>
      </c>
      <c r="DO31" s="237">
        <v>1620</v>
      </c>
      <c r="DP31" s="243">
        <v>0</v>
      </c>
      <c r="DQ31" s="233"/>
      <c r="DR31" s="234"/>
      <c r="DS31" s="234"/>
      <c r="DT31" s="235"/>
      <c r="DU31" s="236">
        <v>4264</v>
      </c>
      <c r="DV31" s="237">
        <f t="shared" si="16"/>
        <v>1620</v>
      </c>
      <c r="DW31" s="237">
        <v>1620</v>
      </c>
      <c r="DX31" s="243">
        <v>0</v>
      </c>
      <c r="DY31" s="233"/>
      <c r="DZ31" s="234"/>
      <c r="EA31" s="234"/>
      <c r="EB31" s="235"/>
      <c r="EC31" s="236">
        <v>4264</v>
      </c>
      <c r="ED31" s="237">
        <f t="shared" si="17"/>
        <v>1620</v>
      </c>
      <c r="EE31" s="237">
        <v>1620</v>
      </c>
      <c r="EF31" s="243">
        <v>0</v>
      </c>
      <c r="EG31" s="233"/>
      <c r="EH31" s="234"/>
      <c r="EI31" s="234"/>
      <c r="EJ31" s="235"/>
      <c r="EK31" s="236">
        <v>4264</v>
      </c>
      <c r="EL31" s="237">
        <f t="shared" si="18"/>
        <v>1620</v>
      </c>
      <c r="EM31" s="237">
        <v>1620</v>
      </c>
      <c r="EN31" s="243">
        <v>0</v>
      </c>
      <c r="EO31" s="233"/>
      <c r="EP31" s="234"/>
      <c r="EQ31" s="234"/>
      <c r="ER31" s="235"/>
      <c r="ES31" s="236">
        <v>4264</v>
      </c>
      <c r="ET31" s="237">
        <f t="shared" si="19"/>
        <v>1620</v>
      </c>
      <c r="EU31" s="237">
        <v>1620</v>
      </c>
      <c r="EV31" s="243">
        <v>0</v>
      </c>
      <c r="EW31" s="233"/>
      <c r="EX31" s="234"/>
      <c r="EY31" s="234"/>
      <c r="EZ31" s="235"/>
      <c r="FA31" s="236">
        <v>4264</v>
      </c>
      <c r="FB31" s="237">
        <f t="shared" si="20"/>
        <v>1620</v>
      </c>
      <c r="FC31" s="237">
        <v>1620</v>
      </c>
      <c r="FD31" s="243">
        <v>0</v>
      </c>
      <c r="FE31" s="233"/>
      <c r="FF31" s="234"/>
      <c r="FG31" s="234"/>
      <c r="FH31" s="235"/>
      <c r="FI31" s="236">
        <v>4264</v>
      </c>
      <c r="FJ31" s="237">
        <f t="shared" si="21"/>
        <v>1620</v>
      </c>
      <c r="FK31" s="237">
        <v>1620</v>
      </c>
      <c r="FL31" s="243">
        <v>0</v>
      </c>
      <c r="FM31" s="233"/>
      <c r="FN31" s="234"/>
      <c r="FO31" s="234"/>
      <c r="FP31" s="235"/>
      <c r="FQ31" s="236">
        <v>4264</v>
      </c>
      <c r="FR31" s="237">
        <f t="shared" si="22"/>
        <v>1620</v>
      </c>
      <c r="FS31" s="237">
        <v>1620</v>
      </c>
      <c r="FT31" s="243">
        <v>0</v>
      </c>
      <c r="FU31" s="233"/>
      <c r="FV31" s="234"/>
      <c r="FW31" s="234"/>
      <c r="FX31" s="235"/>
      <c r="FY31" s="236">
        <v>4264</v>
      </c>
      <c r="FZ31" s="237">
        <f t="shared" si="23"/>
        <v>1620</v>
      </c>
      <c r="GA31" s="237">
        <v>1620</v>
      </c>
      <c r="GB31" s="243">
        <v>0</v>
      </c>
      <c r="GC31" s="233"/>
      <c r="GD31" s="234"/>
      <c r="GE31" s="234"/>
      <c r="GF31" s="235"/>
      <c r="GG31" s="236">
        <v>4264</v>
      </c>
      <c r="GH31" s="237">
        <f t="shared" si="24"/>
        <v>1620</v>
      </c>
      <c r="GI31" s="237">
        <v>1620</v>
      </c>
      <c r="GJ31" s="243">
        <v>0</v>
      </c>
      <c r="GK31" s="233"/>
      <c r="GL31" s="234"/>
      <c r="GM31" s="234"/>
      <c r="GN31" s="235"/>
      <c r="GO31" s="236">
        <v>4264</v>
      </c>
      <c r="GP31" s="237">
        <f t="shared" si="25"/>
        <v>1620</v>
      </c>
      <c r="GQ31" s="237">
        <v>1620</v>
      </c>
      <c r="GR31" s="243">
        <v>0</v>
      </c>
      <c r="GS31" s="233"/>
      <c r="GT31" s="234"/>
      <c r="GU31" s="234"/>
      <c r="GV31" s="235"/>
      <c r="GW31" s="236">
        <v>4264</v>
      </c>
      <c r="GX31" s="237">
        <f t="shared" si="26"/>
        <v>1620</v>
      </c>
      <c r="GY31" s="237">
        <v>1620</v>
      </c>
      <c r="GZ31" s="243">
        <v>0</v>
      </c>
      <c r="HA31" s="233"/>
      <c r="HB31" s="234"/>
      <c r="HC31" s="234"/>
      <c r="HD31" s="235"/>
      <c r="HE31" s="236">
        <v>4264</v>
      </c>
      <c r="HF31" s="237">
        <f t="shared" si="27"/>
        <v>1620</v>
      </c>
      <c r="HG31" s="237">
        <v>1620</v>
      </c>
      <c r="HH31" s="243">
        <v>0</v>
      </c>
      <c r="HI31" s="233"/>
      <c r="HJ31" s="234"/>
      <c r="HK31" s="234"/>
      <c r="HL31" s="235"/>
      <c r="HM31" s="236">
        <v>4264</v>
      </c>
      <c r="HN31" s="237">
        <f t="shared" si="28"/>
        <v>1620</v>
      </c>
      <c r="HO31" s="237">
        <v>1620</v>
      </c>
      <c r="HP31" s="243">
        <v>0</v>
      </c>
      <c r="HQ31" s="233"/>
      <c r="HR31" s="234"/>
      <c r="HS31" s="234"/>
      <c r="HT31" s="235"/>
      <c r="HU31" s="236">
        <v>4264</v>
      </c>
      <c r="HV31" s="237">
        <f t="shared" si="29"/>
        <v>1620</v>
      </c>
      <c r="HW31" s="237">
        <v>1620</v>
      </c>
      <c r="HX31" s="243">
        <v>0</v>
      </c>
      <c r="HY31" s="233"/>
      <c r="HZ31" s="234"/>
      <c r="IA31" s="234"/>
      <c r="IB31" s="235"/>
      <c r="IC31" s="236">
        <v>4264</v>
      </c>
      <c r="ID31" s="237">
        <f t="shared" si="30"/>
        <v>1620</v>
      </c>
      <c r="IE31" s="237">
        <v>1620</v>
      </c>
      <c r="IF31" s="243">
        <v>0</v>
      </c>
      <c r="IG31" s="233"/>
      <c r="IH31" s="234"/>
      <c r="II31" s="234"/>
      <c r="IJ31" s="235"/>
      <c r="IK31" s="236">
        <v>4264</v>
      </c>
      <c r="IL31" s="237">
        <f t="shared" si="31"/>
        <v>1620</v>
      </c>
      <c r="IM31" s="237">
        <v>1620</v>
      </c>
      <c r="IN31" s="243">
        <v>0</v>
      </c>
      <c r="IO31" s="233"/>
      <c r="IP31" s="234"/>
      <c r="IQ31" s="234"/>
      <c r="IR31" s="235"/>
      <c r="IS31" s="236">
        <v>4264</v>
      </c>
      <c r="IT31" s="237">
        <f t="shared" si="32"/>
        <v>1620</v>
      </c>
      <c r="IU31" s="237">
        <v>1620</v>
      </c>
      <c r="IV31" s="243">
        <v>0</v>
      </c>
    </row>
    <row r="32" spans="1:256" s="221" customFormat="1" ht="15" customHeight="1">
      <c r="A32" s="233"/>
      <c r="B32" s="234"/>
      <c r="C32" s="234"/>
      <c r="D32" s="235"/>
      <c r="E32" s="236" t="s">
        <v>673</v>
      </c>
      <c r="F32" s="237">
        <f t="shared" si="33"/>
        <v>350</v>
      </c>
      <c r="G32" s="238">
        <v>350</v>
      </c>
      <c r="H32" s="244" t="s">
        <v>284</v>
      </c>
      <c r="I32" s="239"/>
      <c r="J32" s="240">
        <v>325.3</v>
      </c>
      <c r="K32" s="223">
        <f t="shared" si="0"/>
        <v>24.699999999999989</v>
      </c>
      <c r="L32" s="199">
        <f t="shared" si="1"/>
        <v>107.59299108515216</v>
      </c>
      <c r="M32" s="199">
        <f t="shared" si="2"/>
        <v>7.592991085152164</v>
      </c>
      <c r="N32" s="241"/>
      <c r="O32" s="241"/>
      <c r="P32" s="245"/>
      <c r="Q32" s="239"/>
      <c r="R32" s="242"/>
      <c r="S32" s="234"/>
      <c r="T32" s="235"/>
      <c r="U32" s="236">
        <v>4267</v>
      </c>
      <c r="V32" s="237">
        <f t="shared" si="3"/>
        <v>325.3</v>
      </c>
      <c r="W32" s="237">
        <v>325.3</v>
      </c>
      <c r="X32" s="246">
        <v>0</v>
      </c>
      <c r="Y32" s="233"/>
      <c r="Z32" s="234"/>
      <c r="AA32" s="234"/>
      <c r="AB32" s="235"/>
      <c r="AC32" s="236">
        <v>4267</v>
      </c>
      <c r="AD32" s="237">
        <f t="shared" si="4"/>
        <v>325.3</v>
      </c>
      <c r="AE32" s="237">
        <v>325.3</v>
      </c>
      <c r="AF32" s="246">
        <v>0</v>
      </c>
      <c r="AG32" s="233"/>
      <c r="AH32" s="234"/>
      <c r="AI32" s="234"/>
      <c r="AJ32" s="235"/>
      <c r="AK32" s="236">
        <v>4267</v>
      </c>
      <c r="AL32" s="237">
        <f t="shared" si="5"/>
        <v>325.3</v>
      </c>
      <c r="AM32" s="237">
        <v>325.3</v>
      </c>
      <c r="AN32" s="246">
        <v>0</v>
      </c>
      <c r="AO32" s="233"/>
      <c r="AP32" s="234"/>
      <c r="AQ32" s="234"/>
      <c r="AR32" s="235"/>
      <c r="AS32" s="236">
        <v>4267</v>
      </c>
      <c r="AT32" s="237">
        <f t="shared" si="6"/>
        <v>325.3</v>
      </c>
      <c r="AU32" s="237">
        <v>325.3</v>
      </c>
      <c r="AV32" s="246">
        <v>0</v>
      </c>
      <c r="AW32" s="233"/>
      <c r="AX32" s="234"/>
      <c r="AY32" s="234"/>
      <c r="AZ32" s="235"/>
      <c r="BA32" s="236">
        <v>4267</v>
      </c>
      <c r="BB32" s="237">
        <f t="shared" si="7"/>
        <v>325.3</v>
      </c>
      <c r="BC32" s="237">
        <v>325.3</v>
      </c>
      <c r="BD32" s="246">
        <v>0</v>
      </c>
      <c r="BE32" s="233"/>
      <c r="BF32" s="234"/>
      <c r="BG32" s="234"/>
      <c r="BH32" s="235"/>
      <c r="BI32" s="236">
        <v>4267</v>
      </c>
      <c r="BJ32" s="237">
        <f t="shared" si="8"/>
        <v>325.3</v>
      </c>
      <c r="BK32" s="237">
        <v>325.3</v>
      </c>
      <c r="BL32" s="246">
        <v>0</v>
      </c>
      <c r="BM32" s="233"/>
      <c r="BN32" s="234"/>
      <c r="BO32" s="234"/>
      <c r="BP32" s="235"/>
      <c r="BQ32" s="236">
        <v>4267</v>
      </c>
      <c r="BR32" s="237">
        <f t="shared" si="9"/>
        <v>325.3</v>
      </c>
      <c r="BS32" s="237">
        <v>325.3</v>
      </c>
      <c r="BT32" s="246">
        <v>0</v>
      </c>
      <c r="BU32" s="233"/>
      <c r="BV32" s="234"/>
      <c r="BW32" s="234"/>
      <c r="BX32" s="235"/>
      <c r="BY32" s="236">
        <v>4267</v>
      </c>
      <c r="BZ32" s="237">
        <f t="shared" si="10"/>
        <v>325.3</v>
      </c>
      <c r="CA32" s="237">
        <v>325.3</v>
      </c>
      <c r="CB32" s="246">
        <v>0</v>
      </c>
      <c r="CC32" s="233"/>
      <c r="CD32" s="234"/>
      <c r="CE32" s="234"/>
      <c r="CF32" s="235"/>
      <c r="CG32" s="236">
        <v>4267</v>
      </c>
      <c r="CH32" s="237">
        <f t="shared" si="11"/>
        <v>325.3</v>
      </c>
      <c r="CI32" s="237">
        <v>325.3</v>
      </c>
      <c r="CJ32" s="246">
        <v>0</v>
      </c>
      <c r="CK32" s="233"/>
      <c r="CL32" s="234"/>
      <c r="CM32" s="234"/>
      <c r="CN32" s="235"/>
      <c r="CO32" s="236">
        <v>4267</v>
      </c>
      <c r="CP32" s="237">
        <f t="shared" si="12"/>
        <v>325.3</v>
      </c>
      <c r="CQ32" s="237">
        <v>325.3</v>
      </c>
      <c r="CR32" s="246">
        <v>0</v>
      </c>
      <c r="CS32" s="233"/>
      <c r="CT32" s="234"/>
      <c r="CU32" s="234"/>
      <c r="CV32" s="235"/>
      <c r="CW32" s="236">
        <v>4267</v>
      </c>
      <c r="CX32" s="237">
        <f t="shared" si="13"/>
        <v>325.3</v>
      </c>
      <c r="CY32" s="237">
        <v>325.3</v>
      </c>
      <c r="CZ32" s="246">
        <v>0</v>
      </c>
      <c r="DA32" s="233"/>
      <c r="DB32" s="234"/>
      <c r="DC32" s="234"/>
      <c r="DD32" s="235"/>
      <c r="DE32" s="236">
        <v>4267</v>
      </c>
      <c r="DF32" s="237">
        <f t="shared" si="14"/>
        <v>325.3</v>
      </c>
      <c r="DG32" s="237">
        <v>325.3</v>
      </c>
      <c r="DH32" s="246">
        <v>0</v>
      </c>
      <c r="DI32" s="233"/>
      <c r="DJ32" s="234"/>
      <c r="DK32" s="234"/>
      <c r="DL32" s="235"/>
      <c r="DM32" s="236">
        <v>4267</v>
      </c>
      <c r="DN32" s="237">
        <f t="shared" si="15"/>
        <v>325.3</v>
      </c>
      <c r="DO32" s="237">
        <v>325.3</v>
      </c>
      <c r="DP32" s="246">
        <v>0</v>
      </c>
      <c r="DQ32" s="233"/>
      <c r="DR32" s="234"/>
      <c r="DS32" s="234"/>
      <c r="DT32" s="235"/>
      <c r="DU32" s="236">
        <v>4267</v>
      </c>
      <c r="DV32" s="237">
        <f t="shared" si="16"/>
        <v>325.3</v>
      </c>
      <c r="DW32" s="237">
        <v>325.3</v>
      </c>
      <c r="DX32" s="246">
        <v>0</v>
      </c>
      <c r="DY32" s="233"/>
      <c r="DZ32" s="234"/>
      <c r="EA32" s="234"/>
      <c r="EB32" s="235"/>
      <c r="EC32" s="236">
        <v>4267</v>
      </c>
      <c r="ED32" s="237">
        <f t="shared" si="17"/>
        <v>325.3</v>
      </c>
      <c r="EE32" s="237">
        <v>325.3</v>
      </c>
      <c r="EF32" s="246">
        <v>0</v>
      </c>
      <c r="EG32" s="233"/>
      <c r="EH32" s="234"/>
      <c r="EI32" s="234"/>
      <c r="EJ32" s="235"/>
      <c r="EK32" s="236">
        <v>4267</v>
      </c>
      <c r="EL32" s="237">
        <f t="shared" si="18"/>
        <v>325.3</v>
      </c>
      <c r="EM32" s="237">
        <v>325.3</v>
      </c>
      <c r="EN32" s="246">
        <v>0</v>
      </c>
      <c r="EO32" s="233"/>
      <c r="EP32" s="234"/>
      <c r="EQ32" s="234"/>
      <c r="ER32" s="235"/>
      <c r="ES32" s="236">
        <v>4267</v>
      </c>
      <c r="ET32" s="237">
        <f t="shared" si="19"/>
        <v>325.3</v>
      </c>
      <c r="EU32" s="237">
        <v>325.3</v>
      </c>
      <c r="EV32" s="246">
        <v>0</v>
      </c>
      <c r="EW32" s="233"/>
      <c r="EX32" s="234"/>
      <c r="EY32" s="234"/>
      <c r="EZ32" s="235"/>
      <c r="FA32" s="236">
        <v>4267</v>
      </c>
      <c r="FB32" s="237">
        <f t="shared" si="20"/>
        <v>325.3</v>
      </c>
      <c r="FC32" s="237">
        <v>325.3</v>
      </c>
      <c r="FD32" s="246">
        <v>0</v>
      </c>
      <c r="FE32" s="233"/>
      <c r="FF32" s="234"/>
      <c r="FG32" s="234"/>
      <c r="FH32" s="235"/>
      <c r="FI32" s="236">
        <v>4267</v>
      </c>
      <c r="FJ32" s="237">
        <f t="shared" si="21"/>
        <v>325.3</v>
      </c>
      <c r="FK32" s="237">
        <v>325.3</v>
      </c>
      <c r="FL32" s="246">
        <v>0</v>
      </c>
      <c r="FM32" s="233"/>
      <c r="FN32" s="234"/>
      <c r="FO32" s="234"/>
      <c r="FP32" s="235"/>
      <c r="FQ32" s="236">
        <v>4267</v>
      </c>
      <c r="FR32" s="237">
        <f t="shared" si="22"/>
        <v>325.3</v>
      </c>
      <c r="FS32" s="237">
        <v>325.3</v>
      </c>
      <c r="FT32" s="246">
        <v>0</v>
      </c>
      <c r="FU32" s="233"/>
      <c r="FV32" s="234"/>
      <c r="FW32" s="234"/>
      <c r="FX32" s="235"/>
      <c r="FY32" s="236">
        <v>4267</v>
      </c>
      <c r="FZ32" s="237">
        <f t="shared" si="23"/>
        <v>325.3</v>
      </c>
      <c r="GA32" s="237">
        <v>325.3</v>
      </c>
      <c r="GB32" s="246">
        <v>0</v>
      </c>
      <c r="GC32" s="233"/>
      <c r="GD32" s="234"/>
      <c r="GE32" s="234"/>
      <c r="GF32" s="235"/>
      <c r="GG32" s="236">
        <v>4267</v>
      </c>
      <c r="GH32" s="237">
        <f t="shared" si="24"/>
        <v>325.3</v>
      </c>
      <c r="GI32" s="237">
        <v>325.3</v>
      </c>
      <c r="GJ32" s="246">
        <v>0</v>
      </c>
      <c r="GK32" s="233"/>
      <c r="GL32" s="234"/>
      <c r="GM32" s="234"/>
      <c r="GN32" s="235"/>
      <c r="GO32" s="236">
        <v>4267</v>
      </c>
      <c r="GP32" s="237">
        <f t="shared" si="25"/>
        <v>325.3</v>
      </c>
      <c r="GQ32" s="237">
        <v>325.3</v>
      </c>
      <c r="GR32" s="246">
        <v>0</v>
      </c>
      <c r="GS32" s="233"/>
      <c r="GT32" s="234"/>
      <c r="GU32" s="234"/>
      <c r="GV32" s="235"/>
      <c r="GW32" s="236">
        <v>4267</v>
      </c>
      <c r="GX32" s="237">
        <f t="shared" si="26"/>
        <v>325.3</v>
      </c>
      <c r="GY32" s="237">
        <v>325.3</v>
      </c>
      <c r="GZ32" s="246">
        <v>0</v>
      </c>
      <c r="HA32" s="233"/>
      <c r="HB32" s="234"/>
      <c r="HC32" s="234"/>
      <c r="HD32" s="235"/>
      <c r="HE32" s="236">
        <v>4267</v>
      </c>
      <c r="HF32" s="237">
        <f t="shared" si="27"/>
        <v>325.3</v>
      </c>
      <c r="HG32" s="237">
        <v>325.3</v>
      </c>
      <c r="HH32" s="246">
        <v>0</v>
      </c>
      <c r="HI32" s="233"/>
      <c r="HJ32" s="234"/>
      <c r="HK32" s="234"/>
      <c r="HL32" s="235"/>
      <c r="HM32" s="236">
        <v>4267</v>
      </c>
      <c r="HN32" s="237">
        <f t="shared" si="28"/>
        <v>325.3</v>
      </c>
      <c r="HO32" s="237">
        <v>325.3</v>
      </c>
      <c r="HP32" s="246">
        <v>0</v>
      </c>
      <c r="HQ32" s="233"/>
      <c r="HR32" s="234"/>
      <c r="HS32" s="234"/>
      <c r="HT32" s="235"/>
      <c r="HU32" s="236">
        <v>4267</v>
      </c>
      <c r="HV32" s="237">
        <f t="shared" si="29"/>
        <v>325.3</v>
      </c>
      <c r="HW32" s="237">
        <v>325.3</v>
      </c>
      <c r="HX32" s="246">
        <v>0</v>
      </c>
      <c r="HY32" s="233"/>
      <c r="HZ32" s="234"/>
      <c r="IA32" s="234"/>
      <c r="IB32" s="235"/>
      <c r="IC32" s="236">
        <v>4267</v>
      </c>
      <c r="ID32" s="237">
        <f t="shared" si="30"/>
        <v>325.3</v>
      </c>
      <c r="IE32" s="237">
        <v>325.3</v>
      </c>
      <c r="IF32" s="246">
        <v>0</v>
      </c>
      <c r="IG32" s="233"/>
      <c r="IH32" s="234"/>
      <c r="II32" s="234"/>
      <c r="IJ32" s="235"/>
      <c r="IK32" s="236">
        <v>4267</v>
      </c>
      <c r="IL32" s="237">
        <f t="shared" si="31"/>
        <v>325.3</v>
      </c>
      <c r="IM32" s="237">
        <v>325.3</v>
      </c>
      <c r="IN32" s="246">
        <v>0</v>
      </c>
      <c r="IO32" s="233"/>
      <c r="IP32" s="234"/>
      <c r="IQ32" s="234"/>
      <c r="IR32" s="235"/>
      <c r="IS32" s="236">
        <v>4267</v>
      </c>
      <c r="IT32" s="237">
        <f t="shared" si="32"/>
        <v>325.3</v>
      </c>
      <c r="IU32" s="237">
        <v>325.3</v>
      </c>
      <c r="IV32" s="246">
        <v>0</v>
      </c>
    </row>
    <row r="33" spans="1:256" ht="15" customHeight="1">
      <c r="A33" s="233"/>
      <c r="B33" s="234"/>
      <c r="C33" s="234"/>
      <c r="D33" s="235"/>
      <c r="E33" s="236" t="s">
        <v>674</v>
      </c>
      <c r="F33" s="237">
        <f t="shared" si="33"/>
        <v>300</v>
      </c>
      <c r="G33" s="238">
        <v>300</v>
      </c>
      <c r="H33" s="235" t="s">
        <v>284</v>
      </c>
      <c r="I33" s="239"/>
      <c r="J33" s="240">
        <v>200</v>
      </c>
      <c r="K33" s="223">
        <f t="shared" si="0"/>
        <v>100</v>
      </c>
      <c r="L33" s="199">
        <f t="shared" si="1"/>
        <v>150</v>
      </c>
      <c r="M33" s="199">
        <f t="shared" si="2"/>
        <v>50</v>
      </c>
      <c r="N33" s="241"/>
      <c r="O33" s="241"/>
      <c r="P33" s="241"/>
      <c r="Q33" s="239"/>
      <c r="R33" s="242"/>
      <c r="S33" s="234"/>
      <c r="T33" s="235"/>
      <c r="U33" s="236">
        <v>4269</v>
      </c>
      <c r="V33" s="237">
        <f t="shared" si="3"/>
        <v>200</v>
      </c>
      <c r="W33" s="237">
        <v>200</v>
      </c>
      <c r="X33" s="243">
        <v>0</v>
      </c>
      <c r="Y33" s="233"/>
      <c r="Z33" s="234"/>
      <c r="AA33" s="234"/>
      <c r="AB33" s="235"/>
      <c r="AC33" s="236">
        <v>4269</v>
      </c>
      <c r="AD33" s="237">
        <f t="shared" si="4"/>
        <v>200</v>
      </c>
      <c r="AE33" s="237">
        <v>200</v>
      </c>
      <c r="AF33" s="243">
        <v>0</v>
      </c>
      <c r="AG33" s="233"/>
      <c r="AH33" s="234"/>
      <c r="AI33" s="234"/>
      <c r="AJ33" s="235"/>
      <c r="AK33" s="236">
        <v>4269</v>
      </c>
      <c r="AL33" s="237">
        <f t="shared" si="5"/>
        <v>200</v>
      </c>
      <c r="AM33" s="237">
        <v>200</v>
      </c>
      <c r="AN33" s="243">
        <v>0</v>
      </c>
      <c r="AO33" s="233"/>
      <c r="AP33" s="234"/>
      <c r="AQ33" s="234"/>
      <c r="AR33" s="235"/>
      <c r="AS33" s="236">
        <v>4269</v>
      </c>
      <c r="AT33" s="237">
        <f t="shared" si="6"/>
        <v>200</v>
      </c>
      <c r="AU33" s="237">
        <v>200</v>
      </c>
      <c r="AV33" s="243">
        <v>0</v>
      </c>
      <c r="AW33" s="233"/>
      <c r="AX33" s="234"/>
      <c r="AY33" s="234"/>
      <c r="AZ33" s="235"/>
      <c r="BA33" s="236">
        <v>4269</v>
      </c>
      <c r="BB33" s="237">
        <f t="shared" si="7"/>
        <v>200</v>
      </c>
      <c r="BC33" s="237">
        <v>200</v>
      </c>
      <c r="BD33" s="243">
        <v>0</v>
      </c>
      <c r="BE33" s="233"/>
      <c r="BF33" s="234"/>
      <c r="BG33" s="234"/>
      <c r="BH33" s="235"/>
      <c r="BI33" s="236">
        <v>4269</v>
      </c>
      <c r="BJ33" s="237">
        <f t="shared" si="8"/>
        <v>200</v>
      </c>
      <c r="BK33" s="237">
        <v>200</v>
      </c>
      <c r="BL33" s="243">
        <v>0</v>
      </c>
      <c r="BM33" s="233"/>
      <c r="BN33" s="234"/>
      <c r="BO33" s="234"/>
      <c r="BP33" s="235"/>
      <c r="BQ33" s="236">
        <v>4269</v>
      </c>
      <c r="BR33" s="237">
        <f t="shared" si="9"/>
        <v>200</v>
      </c>
      <c r="BS33" s="237">
        <v>200</v>
      </c>
      <c r="BT33" s="243">
        <v>0</v>
      </c>
      <c r="BU33" s="233"/>
      <c r="BV33" s="234"/>
      <c r="BW33" s="234"/>
      <c r="BX33" s="235"/>
      <c r="BY33" s="236">
        <v>4269</v>
      </c>
      <c r="BZ33" s="237">
        <f t="shared" si="10"/>
        <v>200</v>
      </c>
      <c r="CA33" s="237">
        <v>200</v>
      </c>
      <c r="CB33" s="243">
        <v>0</v>
      </c>
      <c r="CC33" s="233"/>
      <c r="CD33" s="234"/>
      <c r="CE33" s="234"/>
      <c r="CF33" s="235"/>
      <c r="CG33" s="236">
        <v>4269</v>
      </c>
      <c r="CH33" s="237">
        <f t="shared" si="11"/>
        <v>200</v>
      </c>
      <c r="CI33" s="237">
        <v>200</v>
      </c>
      <c r="CJ33" s="243">
        <v>0</v>
      </c>
      <c r="CK33" s="233"/>
      <c r="CL33" s="234"/>
      <c r="CM33" s="234"/>
      <c r="CN33" s="235"/>
      <c r="CO33" s="236">
        <v>4269</v>
      </c>
      <c r="CP33" s="237">
        <f t="shared" si="12"/>
        <v>200</v>
      </c>
      <c r="CQ33" s="237">
        <v>200</v>
      </c>
      <c r="CR33" s="243">
        <v>0</v>
      </c>
      <c r="CS33" s="233"/>
      <c r="CT33" s="234"/>
      <c r="CU33" s="234"/>
      <c r="CV33" s="235"/>
      <c r="CW33" s="236">
        <v>4269</v>
      </c>
      <c r="CX33" s="237">
        <f t="shared" si="13"/>
        <v>200</v>
      </c>
      <c r="CY33" s="237">
        <v>200</v>
      </c>
      <c r="CZ33" s="243">
        <v>0</v>
      </c>
      <c r="DA33" s="233"/>
      <c r="DB33" s="234"/>
      <c r="DC33" s="234"/>
      <c r="DD33" s="235"/>
      <c r="DE33" s="236">
        <v>4269</v>
      </c>
      <c r="DF33" s="237">
        <f t="shared" si="14"/>
        <v>200</v>
      </c>
      <c r="DG33" s="237">
        <v>200</v>
      </c>
      <c r="DH33" s="243">
        <v>0</v>
      </c>
      <c r="DI33" s="233"/>
      <c r="DJ33" s="234"/>
      <c r="DK33" s="234"/>
      <c r="DL33" s="235"/>
      <c r="DM33" s="236">
        <v>4269</v>
      </c>
      <c r="DN33" s="237">
        <f t="shared" si="15"/>
        <v>200</v>
      </c>
      <c r="DO33" s="237">
        <v>200</v>
      </c>
      <c r="DP33" s="243">
        <v>0</v>
      </c>
      <c r="DQ33" s="233"/>
      <c r="DR33" s="234"/>
      <c r="DS33" s="234"/>
      <c r="DT33" s="235"/>
      <c r="DU33" s="236">
        <v>4269</v>
      </c>
      <c r="DV33" s="237">
        <f t="shared" si="16"/>
        <v>200</v>
      </c>
      <c r="DW33" s="237">
        <v>200</v>
      </c>
      <c r="DX33" s="243">
        <v>0</v>
      </c>
      <c r="DY33" s="233"/>
      <c r="DZ33" s="234"/>
      <c r="EA33" s="234"/>
      <c r="EB33" s="235"/>
      <c r="EC33" s="236">
        <v>4269</v>
      </c>
      <c r="ED33" s="237">
        <f t="shared" si="17"/>
        <v>200</v>
      </c>
      <c r="EE33" s="237">
        <v>200</v>
      </c>
      <c r="EF33" s="243">
        <v>0</v>
      </c>
      <c r="EG33" s="233"/>
      <c r="EH33" s="234"/>
      <c r="EI33" s="234"/>
      <c r="EJ33" s="235"/>
      <c r="EK33" s="236">
        <v>4269</v>
      </c>
      <c r="EL33" s="237">
        <f t="shared" si="18"/>
        <v>200</v>
      </c>
      <c r="EM33" s="237">
        <v>200</v>
      </c>
      <c r="EN33" s="243">
        <v>0</v>
      </c>
      <c r="EO33" s="233"/>
      <c r="EP33" s="234"/>
      <c r="EQ33" s="234"/>
      <c r="ER33" s="235"/>
      <c r="ES33" s="236">
        <v>4269</v>
      </c>
      <c r="ET33" s="237">
        <f t="shared" si="19"/>
        <v>200</v>
      </c>
      <c r="EU33" s="237">
        <v>200</v>
      </c>
      <c r="EV33" s="243">
        <v>0</v>
      </c>
      <c r="EW33" s="233"/>
      <c r="EX33" s="234"/>
      <c r="EY33" s="234"/>
      <c r="EZ33" s="235"/>
      <c r="FA33" s="236">
        <v>4269</v>
      </c>
      <c r="FB33" s="237">
        <f t="shared" si="20"/>
        <v>200</v>
      </c>
      <c r="FC33" s="237">
        <v>200</v>
      </c>
      <c r="FD33" s="243">
        <v>0</v>
      </c>
      <c r="FE33" s="233"/>
      <c r="FF33" s="234"/>
      <c r="FG33" s="234"/>
      <c r="FH33" s="235"/>
      <c r="FI33" s="236">
        <v>4269</v>
      </c>
      <c r="FJ33" s="237">
        <f t="shared" si="21"/>
        <v>200</v>
      </c>
      <c r="FK33" s="237">
        <v>200</v>
      </c>
      <c r="FL33" s="243">
        <v>0</v>
      </c>
      <c r="FM33" s="233"/>
      <c r="FN33" s="234"/>
      <c r="FO33" s="234"/>
      <c r="FP33" s="235"/>
      <c r="FQ33" s="236">
        <v>4269</v>
      </c>
      <c r="FR33" s="237">
        <f t="shared" si="22"/>
        <v>200</v>
      </c>
      <c r="FS33" s="237">
        <v>200</v>
      </c>
      <c r="FT33" s="243">
        <v>0</v>
      </c>
      <c r="FU33" s="233"/>
      <c r="FV33" s="234"/>
      <c r="FW33" s="234"/>
      <c r="FX33" s="235"/>
      <c r="FY33" s="236">
        <v>4269</v>
      </c>
      <c r="FZ33" s="237">
        <f t="shared" si="23"/>
        <v>200</v>
      </c>
      <c r="GA33" s="237">
        <v>200</v>
      </c>
      <c r="GB33" s="243">
        <v>0</v>
      </c>
      <c r="GC33" s="233"/>
      <c r="GD33" s="234"/>
      <c r="GE33" s="234"/>
      <c r="GF33" s="235"/>
      <c r="GG33" s="236">
        <v>4269</v>
      </c>
      <c r="GH33" s="237">
        <f t="shared" si="24"/>
        <v>200</v>
      </c>
      <c r="GI33" s="237">
        <v>200</v>
      </c>
      <c r="GJ33" s="243">
        <v>0</v>
      </c>
      <c r="GK33" s="233"/>
      <c r="GL33" s="234"/>
      <c r="GM33" s="234"/>
      <c r="GN33" s="235"/>
      <c r="GO33" s="236">
        <v>4269</v>
      </c>
      <c r="GP33" s="237">
        <f t="shared" si="25"/>
        <v>200</v>
      </c>
      <c r="GQ33" s="237">
        <v>200</v>
      </c>
      <c r="GR33" s="243">
        <v>0</v>
      </c>
      <c r="GS33" s="233"/>
      <c r="GT33" s="234"/>
      <c r="GU33" s="234"/>
      <c r="GV33" s="235"/>
      <c r="GW33" s="236">
        <v>4269</v>
      </c>
      <c r="GX33" s="237">
        <f t="shared" si="26"/>
        <v>200</v>
      </c>
      <c r="GY33" s="237">
        <v>200</v>
      </c>
      <c r="GZ33" s="243">
        <v>0</v>
      </c>
      <c r="HA33" s="233"/>
      <c r="HB33" s="234"/>
      <c r="HC33" s="234"/>
      <c r="HD33" s="235"/>
      <c r="HE33" s="236">
        <v>4269</v>
      </c>
      <c r="HF33" s="237">
        <f t="shared" si="27"/>
        <v>200</v>
      </c>
      <c r="HG33" s="237">
        <v>200</v>
      </c>
      <c r="HH33" s="243">
        <v>0</v>
      </c>
      <c r="HI33" s="233"/>
      <c r="HJ33" s="234"/>
      <c r="HK33" s="234"/>
      <c r="HL33" s="235"/>
      <c r="HM33" s="236">
        <v>4269</v>
      </c>
      <c r="HN33" s="237">
        <f t="shared" si="28"/>
        <v>200</v>
      </c>
      <c r="HO33" s="237">
        <v>200</v>
      </c>
      <c r="HP33" s="243">
        <v>0</v>
      </c>
      <c r="HQ33" s="233"/>
      <c r="HR33" s="234"/>
      <c r="HS33" s="234"/>
      <c r="HT33" s="235"/>
      <c r="HU33" s="236">
        <v>4269</v>
      </c>
      <c r="HV33" s="237">
        <f t="shared" si="29"/>
        <v>200</v>
      </c>
      <c r="HW33" s="237">
        <v>200</v>
      </c>
      <c r="HX33" s="243">
        <v>0</v>
      </c>
      <c r="HY33" s="233"/>
      <c r="HZ33" s="234"/>
      <c r="IA33" s="234"/>
      <c r="IB33" s="235"/>
      <c r="IC33" s="236">
        <v>4269</v>
      </c>
      <c r="ID33" s="237">
        <f t="shared" si="30"/>
        <v>200</v>
      </c>
      <c r="IE33" s="237">
        <v>200</v>
      </c>
      <c r="IF33" s="243">
        <v>0</v>
      </c>
      <c r="IG33" s="233"/>
      <c r="IH33" s="234"/>
      <c r="II33" s="234"/>
      <c r="IJ33" s="235"/>
      <c r="IK33" s="236">
        <v>4269</v>
      </c>
      <c r="IL33" s="237">
        <f t="shared" si="31"/>
        <v>200</v>
      </c>
      <c r="IM33" s="237">
        <v>200</v>
      </c>
      <c r="IN33" s="243">
        <v>0</v>
      </c>
      <c r="IO33" s="233"/>
      <c r="IP33" s="234"/>
      <c r="IQ33" s="234"/>
      <c r="IR33" s="235"/>
      <c r="IS33" s="236">
        <v>4269</v>
      </c>
      <c r="IT33" s="237">
        <f t="shared" si="32"/>
        <v>200</v>
      </c>
      <c r="IU33" s="237">
        <v>200</v>
      </c>
      <c r="IV33" s="243">
        <v>0</v>
      </c>
    </row>
    <row r="34" spans="1:256" ht="15" customHeight="1">
      <c r="A34" s="233"/>
      <c r="B34" s="234"/>
      <c r="C34" s="234"/>
      <c r="D34" s="235"/>
      <c r="E34" s="236" t="s">
        <v>735</v>
      </c>
      <c r="F34" s="237">
        <f t="shared" si="33"/>
        <v>0</v>
      </c>
      <c r="G34" s="238">
        <v>0</v>
      </c>
      <c r="H34" s="235" t="s">
        <v>284</v>
      </c>
      <c r="I34" s="239"/>
      <c r="J34" s="240">
        <v>0</v>
      </c>
      <c r="K34" s="223">
        <f t="shared" si="0"/>
        <v>0</v>
      </c>
      <c r="L34" s="199" t="e">
        <f t="shared" si="1"/>
        <v>#DIV/0!</v>
      </c>
      <c r="M34" s="199" t="e">
        <f t="shared" si="2"/>
        <v>#DIV/0!</v>
      </c>
      <c r="N34" s="241"/>
      <c r="O34" s="241"/>
      <c r="P34" s="241"/>
      <c r="Q34" s="239"/>
      <c r="R34" s="242"/>
      <c r="S34" s="234"/>
      <c r="T34" s="235"/>
      <c r="U34" s="236">
        <v>4823</v>
      </c>
      <c r="V34" s="237">
        <f t="shared" si="3"/>
        <v>0</v>
      </c>
      <c r="W34" s="237">
        <v>0</v>
      </c>
      <c r="X34" s="243">
        <v>0</v>
      </c>
      <c r="Y34" s="233"/>
      <c r="Z34" s="234"/>
      <c r="AA34" s="234"/>
      <c r="AB34" s="235"/>
      <c r="AC34" s="236">
        <v>4823</v>
      </c>
      <c r="AD34" s="237">
        <f t="shared" si="4"/>
        <v>0</v>
      </c>
      <c r="AE34" s="237">
        <v>0</v>
      </c>
      <c r="AF34" s="243">
        <v>0</v>
      </c>
      <c r="AG34" s="233"/>
      <c r="AH34" s="234"/>
      <c r="AI34" s="234"/>
      <c r="AJ34" s="235"/>
      <c r="AK34" s="236">
        <v>4823</v>
      </c>
      <c r="AL34" s="237">
        <f t="shared" si="5"/>
        <v>0</v>
      </c>
      <c r="AM34" s="237">
        <v>0</v>
      </c>
      <c r="AN34" s="243">
        <v>0</v>
      </c>
      <c r="AO34" s="233"/>
      <c r="AP34" s="234"/>
      <c r="AQ34" s="234"/>
      <c r="AR34" s="235"/>
      <c r="AS34" s="236">
        <v>4823</v>
      </c>
      <c r="AT34" s="237">
        <f t="shared" si="6"/>
        <v>0</v>
      </c>
      <c r="AU34" s="237">
        <v>0</v>
      </c>
      <c r="AV34" s="243">
        <v>0</v>
      </c>
      <c r="AW34" s="233"/>
      <c r="AX34" s="234"/>
      <c r="AY34" s="234"/>
      <c r="AZ34" s="235"/>
      <c r="BA34" s="236">
        <v>4823</v>
      </c>
      <c r="BB34" s="237">
        <f t="shared" si="7"/>
        <v>0</v>
      </c>
      <c r="BC34" s="237">
        <v>0</v>
      </c>
      <c r="BD34" s="243">
        <v>0</v>
      </c>
      <c r="BE34" s="233"/>
      <c r="BF34" s="234"/>
      <c r="BG34" s="234"/>
      <c r="BH34" s="235"/>
      <c r="BI34" s="236">
        <v>4823</v>
      </c>
      <c r="BJ34" s="237">
        <f t="shared" si="8"/>
        <v>0</v>
      </c>
      <c r="BK34" s="237">
        <v>0</v>
      </c>
      <c r="BL34" s="243">
        <v>0</v>
      </c>
      <c r="BM34" s="233"/>
      <c r="BN34" s="234"/>
      <c r="BO34" s="234"/>
      <c r="BP34" s="235"/>
      <c r="BQ34" s="236">
        <v>4823</v>
      </c>
      <c r="BR34" s="237">
        <f t="shared" si="9"/>
        <v>0</v>
      </c>
      <c r="BS34" s="237">
        <v>0</v>
      </c>
      <c r="BT34" s="243">
        <v>0</v>
      </c>
      <c r="BU34" s="233"/>
      <c r="BV34" s="234"/>
      <c r="BW34" s="234"/>
      <c r="BX34" s="235"/>
      <c r="BY34" s="236">
        <v>4823</v>
      </c>
      <c r="BZ34" s="237">
        <f t="shared" si="10"/>
        <v>0</v>
      </c>
      <c r="CA34" s="237">
        <v>0</v>
      </c>
      <c r="CB34" s="243">
        <v>0</v>
      </c>
      <c r="CC34" s="233"/>
      <c r="CD34" s="234"/>
      <c r="CE34" s="234"/>
      <c r="CF34" s="235"/>
      <c r="CG34" s="236">
        <v>4823</v>
      </c>
      <c r="CH34" s="237">
        <f t="shared" si="11"/>
        <v>0</v>
      </c>
      <c r="CI34" s="237">
        <v>0</v>
      </c>
      <c r="CJ34" s="243">
        <v>0</v>
      </c>
      <c r="CK34" s="233"/>
      <c r="CL34" s="234"/>
      <c r="CM34" s="234"/>
      <c r="CN34" s="235"/>
      <c r="CO34" s="236">
        <v>4823</v>
      </c>
      <c r="CP34" s="237">
        <f t="shared" si="12"/>
        <v>0</v>
      </c>
      <c r="CQ34" s="237">
        <v>0</v>
      </c>
      <c r="CR34" s="243">
        <v>0</v>
      </c>
      <c r="CS34" s="233"/>
      <c r="CT34" s="234"/>
      <c r="CU34" s="234"/>
      <c r="CV34" s="235"/>
      <c r="CW34" s="236">
        <v>4823</v>
      </c>
      <c r="CX34" s="237">
        <f t="shared" si="13"/>
        <v>0</v>
      </c>
      <c r="CY34" s="237">
        <v>0</v>
      </c>
      <c r="CZ34" s="243">
        <v>0</v>
      </c>
      <c r="DA34" s="233"/>
      <c r="DB34" s="234"/>
      <c r="DC34" s="234"/>
      <c r="DD34" s="235"/>
      <c r="DE34" s="236">
        <v>4823</v>
      </c>
      <c r="DF34" s="237">
        <f t="shared" si="14"/>
        <v>0</v>
      </c>
      <c r="DG34" s="237">
        <v>0</v>
      </c>
      <c r="DH34" s="243">
        <v>0</v>
      </c>
      <c r="DI34" s="233"/>
      <c r="DJ34" s="234"/>
      <c r="DK34" s="234"/>
      <c r="DL34" s="235"/>
      <c r="DM34" s="236">
        <v>4823</v>
      </c>
      <c r="DN34" s="237">
        <f t="shared" si="15"/>
        <v>0</v>
      </c>
      <c r="DO34" s="237">
        <v>0</v>
      </c>
      <c r="DP34" s="243">
        <v>0</v>
      </c>
      <c r="DQ34" s="233"/>
      <c r="DR34" s="234"/>
      <c r="DS34" s="234"/>
      <c r="DT34" s="235"/>
      <c r="DU34" s="236">
        <v>4823</v>
      </c>
      <c r="DV34" s="237">
        <f t="shared" si="16"/>
        <v>0</v>
      </c>
      <c r="DW34" s="237">
        <v>0</v>
      </c>
      <c r="DX34" s="243">
        <v>0</v>
      </c>
      <c r="DY34" s="233"/>
      <c r="DZ34" s="234"/>
      <c r="EA34" s="234"/>
      <c r="EB34" s="235"/>
      <c r="EC34" s="236">
        <v>4823</v>
      </c>
      <c r="ED34" s="237">
        <f t="shared" si="17"/>
        <v>0</v>
      </c>
      <c r="EE34" s="237">
        <v>0</v>
      </c>
      <c r="EF34" s="243">
        <v>0</v>
      </c>
      <c r="EG34" s="233"/>
      <c r="EH34" s="234"/>
      <c r="EI34" s="234"/>
      <c r="EJ34" s="235"/>
      <c r="EK34" s="236">
        <v>4823</v>
      </c>
      <c r="EL34" s="237">
        <f t="shared" si="18"/>
        <v>0</v>
      </c>
      <c r="EM34" s="237">
        <v>0</v>
      </c>
      <c r="EN34" s="243">
        <v>0</v>
      </c>
      <c r="EO34" s="233"/>
      <c r="EP34" s="234"/>
      <c r="EQ34" s="234"/>
      <c r="ER34" s="235"/>
      <c r="ES34" s="236">
        <v>4823</v>
      </c>
      <c r="ET34" s="237">
        <f t="shared" si="19"/>
        <v>0</v>
      </c>
      <c r="EU34" s="237">
        <v>0</v>
      </c>
      <c r="EV34" s="243">
        <v>0</v>
      </c>
      <c r="EW34" s="233"/>
      <c r="EX34" s="234"/>
      <c r="EY34" s="234"/>
      <c r="EZ34" s="235"/>
      <c r="FA34" s="236">
        <v>4823</v>
      </c>
      <c r="FB34" s="237">
        <f t="shared" si="20"/>
        <v>0</v>
      </c>
      <c r="FC34" s="237">
        <v>0</v>
      </c>
      <c r="FD34" s="243">
        <v>0</v>
      </c>
      <c r="FE34" s="233"/>
      <c r="FF34" s="234"/>
      <c r="FG34" s="234"/>
      <c r="FH34" s="235"/>
      <c r="FI34" s="236">
        <v>4823</v>
      </c>
      <c r="FJ34" s="237">
        <f t="shared" si="21"/>
        <v>0</v>
      </c>
      <c r="FK34" s="237">
        <v>0</v>
      </c>
      <c r="FL34" s="243">
        <v>0</v>
      </c>
      <c r="FM34" s="233"/>
      <c r="FN34" s="234"/>
      <c r="FO34" s="234"/>
      <c r="FP34" s="235"/>
      <c r="FQ34" s="236">
        <v>4823</v>
      </c>
      <c r="FR34" s="237">
        <f t="shared" si="22"/>
        <v>0</v>
      </c>
      <c r="FS34" s="237">
        <v>0</v>
      </c>
      <c r="FT34" s="243">
        <v>0</v>
      </c>
      <c r="FU34" s="233"/>
      <c r="FV34" s="234"/>
      <c r="FW34" s="234"/>
      <c r="FX34" s="235"/>
      <c r="FY34" s="236">
        <v>4823</v>
      </c>
      <c r="FZ34" s="237">
        <f t="shared" si="23"/>
        <v>0</v>
      </c>
      <c r="GA34" s="237">
        <v>0</v>
      </c>
      <c r="GB34" s="243">
        <v>0</v>
      </c>
      <c r="GC34" s="233"/>
      <c r="GD34" s="234"/>
      <c r="GE34" s="234"/>
      <c r="GF34" s="235"/>
      <c r="GG34" s="236">
        <v>4823</v>
      </c>
      <c r="GH34" s="237">
        <f t="shared" si="24"/>
        <v>0</v>
      </c>
      <c r="GI34" s="237">
        <v>0</v>
      </c>
      <c r="GJ34" s="243">
        <v>0</v>
      </c>
      <c r="GK34" s="233"/>
      <c r="GL34" s="234"/>
      <c r="GM34" s="234"/>
      <c r="GN34" s="235"/>
      <c r="GO34" s="236">
        <v>4823</v>
      </c>
      <c r="GP34" s="237">
        <f t="shared" si="25"/>
        <v>0</v>
      </c>
      <c r="GQ34" s="237">
        <v>0</v>
      </c>
      <c r="GR34" s="243">
        <v>0</v>
      </c>
      <c r="GS34" s="233"/>
      <c r="GT34" s="234"/>
      <c r="GU34" s="234"/>
      <c r="GV34" s="235"/>
      <c r="GW34" s="236">
        <v>4823</v>
      </c>
      <c r="GX34" s="237">
        <f t="shared" si="26"/>
        <v>0</v>
      </c>
      <c r="GY34" s="237">
        <v>0</v>
      </c>
      <c r="GZ34" s="243">
        <v>0</v>
      </c>
      <c r="HA34" s="233"/>
      <c r="HB34" s="234"/>
      <c r="HC34" s="234"/>
      <c r="HD34" s="235"/>
      <c r="HE34" s="236">
        <v>4823</v>
      </c>
      <c r="HF34" s="237">
        <f t="shared" si="27"/>
        <v>0</v>
      </c>
      <c r="HG34" s="237">
        <v>0</v>
      </c>
      <c r="HH34" s="243">
        <v>0</v>
      </c>
      <c r="HI34" s="233"/>
      <c r="HJ34" s="234"/>
      <c r="HK34" s="234"/>
      <c r="HL34" s="235"/>
      <c r="HM34" s="236">
        <v>4823</v>
      </c>
      <c r="HN34" s="237">
        <f t="shared" si="28"/>
        <v>0</v>
      </c>
      <c r="HO34" s="237">
        <v>0</v>
      </c>
      <c r="HP34" s="243">
        <v>0</v>
      </c>
      <c r="HQ34" s="233"/>
      <c r="HR34" s="234"/>
      <c r="HS34" s="234"/>
      <c r="HT34" s="235"/>
      <c r="HU34" s="236">
        <v>4823</v>
      </c>
      <c r="HV34" s="237">
        <f t="shared" si="29"/>
        <v>0</v>
      </c>
      <c r="HW34" s="237">
        <v>0</v>
      </c>
      <c r="HX34" s="243">
        <v>0</v>
      </c>
      <c r="HY34" s="233"/>
      <c r="HZ34" s="234"/>
      <c r="IA34" s="234"/>
      <c r="IB34" s="235"/>
      <c r="IC34" s="236">
        <v>4823</v>
      </c>
      <c r="ID34" s="237">
        <f t="shared" si="30"/>
        <v>0</v>
      </c>
      <c r="IE34" s="237">
        <v>0</v>
      </c>
      <c r="IF34" s="243">
        <v>0</v>
      </c>
      <c r="IG34" s="233"/>
      <c r="IH34" s="234"/>
      <c r="II34" s="234"/>
      <c r="IJ34" s="235"/>
      <c r="IK34" s="236">
        <v>4823</v>
      </c>
      <c r="IL34" s="237">
        <f t="shared" si="31"/>
        <v>0</v>
      </c>
      <c r="IM34" s="237">
        <v>0</v>
      </c>
      <c r="IN34" s="243">
        <v>0</v>
      </c>
      <c r="IO34" s="233"/>
      <c r="IP34" s="234"/>
      <c r="IQ34" s="234"/>
      <c r="IR34" s="235"/>
      <c r="IS34" s="236">
        <v>4823</v>
      </c>
      <c r="IT34" s="237">
        <f t="shared" si="32"/>
        <v>0</v>
      </c>
      <c r="IU34" s="237">
        <v>0</v>
      </c>
      <c r="IV34" s="243">
        <v>0</v>
      </c>
    </row>
    <row r="35" spans="1:256" s="221" customFormat="1" ht="15" customHeight="1">
      <c r="A35" s="233"/>
      <c r="B35" s="234"/>
      <c r="C35" s="234"/>
      <c r="D35" s="235"/>
      <c r="E35" s="236" t="s">
        <v>736</v>
      </c>
      <c r="F35" s="237">
        <f>H35</f>
        <v>2000</v>
      </c>
      <c r="G35" s="238" t="s">
        <v>284</v>
      </c>
      <c r="H35" s="235">
        <v>2000</v>
      </c>
      <c r="I35" s="239"/>
      <c r="J35" s="240">
        <v>1222.9000000000001</v>
      </c>
      <c r="K35" s="223" t="e">
        <f t="shared" si="0"/>
        <v>#VALUE!</v>
      </c>
      <c r="L35" s="199" t="e">
        <f t="shared" si="1"/>
        <v>#VALUE!</v>
      </c>
      <c r="M35" s="199" t="e">
        <f t="shared" si="2"/>
        <v>#VALUE!</v>
      </c>
      <c r="N35" s="241"/>
      <c r="O35" s="241"/>
      <c r="P35" s="241"/>
      <c r="Q35" s="239"/>
      <c r="R35" s="242"/>
      <c r="S35" s="234"/>
      <c r="T35" s="235"/>
      <c r="U35" s="236">
        <v>5122</v>
      </c>
      <c r="V35" s="237">
        <f t="shared" si="3"/>
        <v>1222.9000000000001</v>
      </c>
      <c r="W35" s="237">
        <v>0</v>
      </c>
      <c r="X35" s="243">
        <v>1222.9000000000001</v>
      </c>
      <c r="Y35" s="233"/>
      <c r="Z35" s="234"/>
      <c r="AA35" s="234"/>
      <c r="AB35" s="235"/>
      <c r="AC35" s="236">
        <v>5122</v>
      </c>
      <c r="AD35" s="237">
        <f t="shared" si="4"/>
        <v>1222.9000000000001</v>
      </c>
      <c r="AE35" s="237">
        <v>0</v>
      </c>
      <c r="AF35" s="243">
        <v>1222.9000000000001</v>
      </c>
      <c r="AG35" s="233"/>
      <c r="AH35" s="234"/>
      <c r="AI35" s="234"/>
      <c r="AJ35" s="235"/>
      <c r="AK35" s="236">
        <v>5122</v>
      </c>
      <c r="AL35" s="237">
        <f t="shared" si="5"/>
        <v>1222.9000000000001</v>
      </c>
      <c r="AM35" s="237">
        <v>0</v>
      </c>
      <c r="AN35" s="243">
        <v>1222.9000000000001</v>
      </c>
      <c r="AO35" s="233"/>
      <c r="AP35" s="234"/>
      <c r="AQ35" s="234"/>
      <c r="AR35" s="235"/>
      <c r="AS35" s="236">
        <v>5122</v>
      </c>
      <c r="AT35" s="237">
        <f t="shared" si="6"/>
        <v>1222.9000000000001</v>
      </c>
      <c r="AU35" s="237">
        <v>0</v>
      </c>
      <c r="AV35" s="243">
        <v>1222.9000000000001</v>
      </c>
      <c r="AW35" s="233"/>
      <c r="AX35" s="234"/>
      <c r="AY35" s="234"/>
      <c r="AZ35" s="235"/>
      <c r="BA35" s="236">
        <v>5122</v>
      </c>
      <c r="BB35" s="237">
        <f t="shared" si="7"/>
        <v>1222.9000000000001</v>
      </c>
      <c r="BC35" s="237">
        <v>0</v>
      </c>
      <c r="BD35" s="243">
        <v>1222.9000000000001</v>
      </c>
      <c r="BE35" s="233"/>
      <c r="BF35" s="234"/>
      <c r="BG35" s="234"/>
      <c r="BH35" s="235"/>
      <c r="BI35" s="236">
        <v>5122</v>
      </c>
      <c r="BJ35" s="237">
        <f t="shared" si="8"/>
        <v>1222.9000000000001</v>
      </c>
      <c r="BK35" s="237">
        <v>0</v>
      </c>
      <c r="BL35" s="243">
        <v>1222.9000000000001</v>
      </c>
      <c r="BM35" s="233"/>
      <c r="BN35" s="234"/>
      <c r="BO35" s="234"/>
      <c r="BP35" s="235"/>
      <c r="BQ35" s="236">
        <v>5122</v>
      </c>
      <c r="BR35" s="237">
        <f t="shared" si="9"/>
        <v>1222.9000000000001</v>
      </c>
      <c r="BS35" s="237">
        <v>0</v>
      </c>
      <c r="BT35" s="243">
        <v>1222.9000000000001</v>
      </c>
      <c r="BU35" s="233"/>
      <c r="BV35" s="234"/>
      <c r="BW35" s="234"/>
      <c r="BX35" s="235"/>
      <c r="BY35" s="236">
        <v>5122</v>
      </c>
      <c r="BZ35" s="237">
        <f t="shared" si="10"/>
        <v>1222.9000000000001</v>
      </c>
      <c r="CA35" s="237">
        <v>0</v>
      </c>
      <c r="CB35" s="243">
        <v>1222.9000000000001</v>
      </c>
      <c r="CC35" s="233"/>
      <c r="CD35" s="234"/>
      <c r="CE35" s="234"/>
      <c r="CF35" s="235"/>
      <c r="CG35" s="236">
        <v>5122</v>
      </c>
      <c r="CH35" s="237">
        <f t="shared" si="11"/>
        <v>1222.9000000000001</v>
      </c>
      <c r="CI35" s="237">
        <v>0</v>
      </c>
      <c r="CJ35" s="243">
        <v>1222.9000000000001</v>
      </c>
      <c r="CK35" s="233"/>
      <c r="CL35" s="234"/>
      <c r="CM35" s="234"/>
      <c r="CN35" s="235"/>
      <c r="CO35" s="236">
        <v>5122</v>
      </c>
      <c r="CP35" s="237">
        <f t="shared" si="12"/>
        <v>1222.9000000000001</v>
      </c>
      <c r="CQ35" s="237">
        <v>0</v>
      </c>
      <c r="CR35" s="243">
        <v>1222.9000000000001</v>
      </c>
      <c r="CS35" s="233"/>
      <c r="CT35" s="234"/>
      <c r="CU35" s="234"/>
      <c r="CV35" s="235"/>
      <c r="CW35" s="236">
        <v>5122</v>
      </c>
      <c r="CX35" s="237">
        <f t="shared" si="13"/>
        <v>1222.9000000000001</v>
      </c>
      <c r="CY35" s="237">
        <v>0</v>
      </c>
      <c r="CZ35" s="243">
        <v>1222.9000000000001</v>
      </c>
      <c r="DA35" s="233"/>
      <c r="DB35" s="234"/>
      <c r="DC35" s="234"/>
      <c r="DD35" s="235"/>
      <c r="DE35" s="236">
        <v>5122</v>
      </c>
      <c r="DF35" s="237">
        <f t="shared" si="14"/>
        <v>1222.9000000000001</v>
      </c>
      <c r="DG35" s="237">
        <v>0</v>
      </c>
      <c r="DH35" s="243">
        <v>1222.9000000000001</v>
      </c>
      <c r="DI35" s="233"/>
      <c r="DJ35" s="234"/>
      <c r="DK35" s="234"/>
      <c r="DL35" s="235"/>
      <c r="DM35" s="236">
        <v>5122</v>
      </c>
      <c r="DN35" s="237">
        <f t="shared" si="15"/>
        <v>1222.9000000000001</v>
      </c>
      <c r="DO35" s="237">
        <v>0</v>
      </c>
      <c r="DP35" s="243">
        <v>1222.9000000000001</v>
      </c>
      <c r="DQ35" s="233"/>
      <c r="DR35" s="234"/>
      <c r="DS35" s="234"/>
      <c r="DT35" s="235"/>
      <c r="DU35" s="236">
        <v>5122</v>
      </c>
      <c r="DV35" s="237">
        <f t="shared" si="16"/>
        <v>1222.9000000000001</v>
      </c>
      <c r="DW35" s="237">
        <v>0</v>
      </c>
      <c r="DX35" s="243">
        <v>1222.9000000000001</v>
      </c>
      <c r="DY35" s="233"/>
      <c r="DZ35" s="234"/>
      <c r="EA35" s="234"/>
      <c r="EB35" s="235"/>
      <c r="EC35" s="236">
        <v>5122</v>
      </c>
      <c r="ED35" s="237">
        <f t="shared" si="17"/>
        <v>1222.9000000000001</v>
      </c>
      <c r="EE35" s="237">
        <v>0</v>
      </c>
      <c r="EF35" s="243">
        <v>1222.9000000000001</v>
      </c>
      <c r="EG35" s="233"/>
      <c r="EH35" s="234"/>
      <c r="EI35" s="234"/>
      <c r="EJ35" s="235"/>
      <c r="EK35" s="236">
        <v>5122</v>
      </c>
      <c r="EL35" s="237">
        <f t="shared" si="18"/>
        <v>1222.9000000000001</v>
      </c>
      <c r="EM35" s="237">
        <v>0</v>
      </c>
      <c r="EN35" s="243">
        <v>1222.9000000000001</v>
      </c>
      <c r="EO35" s="233"/>
      <c r="EP35" s="234"/>
      <c r="EQ35" s="234"/>
      <c r="ER35" s="235"/>
      <c r="ES35" s="236">
        <v>5122</v>
      </c>
      <c r="ET35" s="237">
        <f t="shared" si="19"/>
        <v>1222.9000000000001</v>
      </c>
      <c r="EU35" s="237">
        <v>0</v>
      </c>
      <c r="EV35" s="243">
        <v>1222.9000000000001</v>
      </c>
      <c r="EW35" s="233"/>
      <c r="EX35" s="234"/>
      <c r="EY35" s="234"/>
      <c r="EZ35" s="235"/>
      <c r="FA35" s="236">
        <v>5122</v>
      </c>
      <c r="FB35" s="237">
        <f t="shared" si="20"/>
        <v>1222.9000000000001</v>
      </c>
      <c r="FC35" s="237">
        <v>0</v>
      </c>
      <c r="FD35" s="243">
        <v>1222.9000000000001</v>
      </c>
      <c r="FE35" s="233"/>
      <c r="FF35" s="234"/>
      <c r="FG35" s="234"/>
      <c r="FH35" s="235"/>
      <c r="FI35" s="236">
        <v>5122</v>
      </c>
      <c r="FJ35" s="237">
        <f t="shared" si="21"/>
        <v>1222.9000000000001</v>
      </c>
      <c r="FK35" s="237">
        <v>0</v>
      </c>
      <c r="FL35" s="243">
        <v>1222.9000000000001</v>
      </c>
      <c r="FM35" s="233"/>
      <c r="FN35" s="234"/>
      <c r="FO35" s="234"/>
      <c r="FP35" s="235"/>
      <c r="FQ35" s="236">
        <v>5122</v>
      </c>
      <c r="FR35" s="237">
        <f t="shared" si="22"/>
        <v>1222.9000000000001</v>
      </c>
      <c r="FS35" s="237">
        <v>0</v>
      </c>
      <c r="FT35" s="243">
        <v>1222.9000000000001</v>
      </c>
      <c r="FU35" s="233"/>
      <c r="FV35" s="234"/>
      <c r="FW35" s="234"/>
      <c r="FX35" s="235"/>
      <c r="FY35" s="236">
        <v>5122</v>
      </c>
      <c r="FZ35" s="237">
        <f t="shared" si="23"/>
        <v>1222.9000000000001</v>
      </c>
      <c r="GA35" s="237">
        <v>0</v>
      </c>
      <c r="GB35" s="243">
        <v>1222.9000000000001</v>
      </c>
      <c r="GC35" s="233"/>
      <c r="GD35" s="234"/>
      <c r="GE35" s="234"/>
      <c r="GF35" s="235"/>
      <c r="GG35" s="236">
        <v>5122</v>
      </c>
      <c r="GH35" s="237">
        <f t="shared" si="24"/>
        <v>1222.9000000000001</v>
      </c>
      <c r="GI35" s="237">
        <v>0</v>
      </c>
      <c r="GJ35" s="243">
        <v>1222.9000000000001</v>
      </c>
      <c r="GK35" s="233"/>
      <c r="GL35" s="234"/>
      <c r="GM35" s="234"/>
      <c r="GN35" s="235"/>
      <c r="GO35" s="236">
        <v>5122</v>
      </c>
      <c r="GP35" s="237">
        <f t="shared" si="25"/>
        <v>1222.9000000000001</v>
      </c>
      <c r="GQ35" s="237">
        <v>0</v>
      </c>
      <c r="GR35" s="243">
        <v>1222.9000000000001</v>
      </c>
      <c r="GS35" s="233"/>
      <c r="GT35" s="234"/>
      <c r="GU35" s="234"/>
      <c r="GV35" s="235"/>
      <c r="GW35" s="236">
        <v>5122</v>
      </c>
      <c r="GX35" s="237">
        <f t="shared" si="26"/>
        <v>1222.9000000000001</v>
      </c>
      <c r="GY35" s="237">
        <v>0</v>
      </c>
      <c r="GZ35" s="243">
        <v>1222.9000000000001</v>
      </c>
      <c r="HA35" s="233"/>
      <c r="HB35" s="234"/>
      <c r="HC35" s="234"/>
      <c r="HD35" s="235"/>
      <c r="HE35" s="236">
        <v>5122</v>
      </c>
      <c r="HF35" s="237">
        <f t="shared" si="27"/>
        <v>1222.9000000000001</v>
      </c>
      <c r="HG35" s="237">
        <v>0</v>
      </c>
      <c r="HH35" s="243">
        <v>1222.9000000000001</v>
      </c>
      <c r="HI35" s="233"/>
      <c r="HJ35" s="234"/>
      <c r="HK35" s="234"/>
      <c r="HL35" s="235"/>
      <c r="HM35" s="236">
        <v>5122</v>
      </c>
      <c r="HN35" s="237">
        <f t="shared" si="28"/>
        <v>1222.9000000000001</v>
      </c>
      <c r="HO35" s="237">
        <v>0</v>
      </c>
      <c r="HP35" s="243">
        <v>1222.9000000000001</v>
      </c>
      <c r="HQ35" s="233"/>
      <c r="HR35" s="234"/>
      <c r="HS35" s="234"/>
      <c r="HT35" s="235"/>
      <c r="HU35" s="236">
        <v>5122</v>
      </c>
      <c r="HV35" s="237">
        <f t="shared" si="29"/>
        <v>1222.9000000000001</v>
      </c>
      <c r="HW35" s="237">
        <v>0</v>
      </c>
      <c r="HX35" s="243">
        <v>1222.9000000000001</v>
      </c>
      <c r="HY35" s="233"/>
      <c r="HZ35" s="234"/>
      <c r="IA35" s="234"/>
      <c r="IB35" s="235"/>
      <c r="IC35" s="236">
        <v>5122</v>
      </c>
      <c r="ID35" s="237">
        <f t="shared" si="30"/>
        <v>1222.9000000000001</v>
      </c>
      <c r="IE35" s="237">
        <v>0</v>
      </c>
      <c r="IF35" s="243">
        <v>1222.9000000000001</v>
      </c>
      <c r="IG35" s="233"/>
      <c r="IH35" s="234"/>
      <c r="II35" s="234"/>
      <c r="IJ35" s="235"/>
      <c r="IK35" s="236">
        <v>5122</v>
      </c>
      <c r="IL35" s="237">
        <f t="shared" si="31"/>
        <v>1222.9000000000001</v>
      </c>
      <c r="IM35" s="237">
        <v>0</v>
      </c>
      <c r="IN35" s="243">
        <v>1222.9000000000001</v>
      </c>
      <c r="IO35" s="233"/>
      <c r="IP35" s="234"/>
      <c r="IQ35" s="234"/>
      <c r="IR35" s="235"/>
      <c r="IS35" s="236">
        <v>5122</v>
      </c>
      <c r="IT35" s="237">
        <f t="shared" si="32"/>
        <v>1222.9000000000001</v>
      </c>
      <c r="IU35" s="237">
        <v>0</v>
      </c>
      <c r="IV35" s="243">
        <v>1222.9000000000001</v>
      </c>
    </row>
    <row r="36" spans="1:256" s="221" customFormat="1" ht="33.75" customHeight="1">
      <c r="A36" s="247">
        <v>2112</v>
      </c>
      <c r="B36" s="248" t="s">
        <v>108</v>
      </c>
      <c r="C36" s="249" t="s">
        <v>110</v>
      </c>
      <c r="D36" s="250">
        <v>2</v>
      </c>
      <c r="E36" s="251" t="s">
        <v>691</v>
      </c>
      <c r="F36" s="252">
        <f>-G36+H36</f>
        <v>0</v>
      </c>
      <c r="G36" s="253">
        <v>0</v>
      </c>
      <c r="H36" s="254">
        <v>0</v>
      </c>
      <c r="I36" s="239"/>
      <c r="J36" s="254">
        <v>0</v>
      </c>
      <c r="K36" s="223">
        <f t="shared" si="0"/>
        <v>0</v>
      </c>
      <c r="L36" s="199" t="e">
        <f t="shared" si="1"/>
        <v>#DIV/0!</v>
      </c>
      <c r="M36" s="199" t="e">
        <f t="shared" si="2"/>
        <v>#DIV/0!</v>
      </c>
      <c r="N36" s="241"/>
      <c r="O36" s="241"/>
      <c r="P36" s="241"/>
      <c r="Q36" s="239"/>
      <c r="R36" s="255"/>
      <c r="S36" s="255"/>
      <c r="T36" s="241"/>
      <c r="U36" s="256"/>
      <c r="V36" s="241"/>
      <c r="W36" s="241"/>
      <c r="X36" s="241"/>
      <c r="Y36" s="239"/>
      <c r="Z36" s="255"/>
      <c r="AA36" s="255"/>
      <c r="AB36" s="241"/>
      <c r="AC36" s="256"/>
      <c r="AD36" s="241"/>
      <c r="AE36" s="241"/>
      <c r="AF36" s="241"/>
      <c r="AG36" s="239"/>
      <c r="AH36" s="255"/>
      <c r="AI36" s="255"/>
      <c r="AJ36" s="241"/>
      <c r="AK36" s="256"/>
      <c r="AL36" s="241"/>
      <c r="AM36" s="241"/>
      <c r="AN36" s="241"/>
      <c r="AO36" s="239"/>
      <c r="AP36" s="255"/>
      <c r="AQ36" s="255"/>
      <c r="AR36" s="241"/>
      <c r="AS36" s="256"/>
      <c r="AT36" s="241"/>
      <c r="AU36" s="241"/>
      <c r="AV36" s="241"/>
      <c r="AW36" s="239"/>
      <c r="AX36" s="255"/>
      <c r="AY36" s="255"/>
      <c r="AZ36" s="241"/>
      <c r="BA36" s="256"/>
      <c r="BB36" s="241"/>
      <c r="BC36" s="241"/>
      <c r="BD36" s="241"/>
      <c r="BE36" s="239"/>
      <c r="BF36" s="255"/>
      <c r="BG36" s="255"/>
      <c r="BH36" s="241"/>
      <c r="BI36" s="256"/>
      <c r="BJ36" s="241"/>
      <c r="BK36" s="241"/>
      <c r="BL36" s="241"/>
      <c r="BM36" s="239"/>
      <c r="BN36" s="255"/>
      <c r="BO36" s="255"/>
      <c r="BP36" s="241"/>
      <c r="BQ36" s="256"/>
      <c r="BR36" s="241"/>
      <c r="BS36" s="241"/>
      <c r="BT36" s="241"/>
      <c r="BU36" s="239"/>
      <c r="BV36" s="255"/>
      <c r="BW36" s="255"/>
      <c r="BX36" s="241"/>
      <c r="BY36" s="256"/>
      <c r="BZ36" s="241"/>
      <c r="CA36" s="241"/>
      <c r="CB36" s="241"/>
      <c r="CC36" s="239"/>
      <c r="CD36" s="255"/>
      <c r="CE36" s="255"/>
      <c r="CF36" s="241"/>
      <c r="CG36" s="256"/>
      <c r="CH36" s="241"/>
      <c r="CI36" s="241"/>
      <c r="CJ36" s="241"/>
      <c r="CK36" s="239"/>
      <c r="CL36" s="255"/>
      <c r="CM36" s="255"/>
      <c r="CN36" s="241"/>
      <c r="CO36" s="256"/>
      <c r="CP36" s="241"/>
      <c r="CQ36" s="241"/>
      <c r="CR36" s="241"/>
      <c r="CS36" s="239"/>
      <c r="CT36" s="255"/>
      <c r="CU36" s="255"/>
      <c r="CV36" s="241"/>
      <c r="CW36" s="256"/>
      <c r="CX36" s="241"/>
      <c r="CY36" s="241"/>
      <c r="CZ36" s="241"/>
      <c r="DA36" s="239"/>
      <c r="DB36" s="255"/>
      <c r="DC36" s="255"/>
      <c r="DD36" s="241"/>
      <c r="DE36" s="256"/>
      <c r="DF36" s="241"/>
      <c r="DG36" s="241"/>
      <c r="DH36" s="241"/>
      <c r="DI36" s="239"/>
      <c r="DJ36" s="255"/>
      <c r="DK36" s="255"/>
      <c r="DL36" s="241"/>
      <c r="DM36" s="256"/>
      <c r="DN36" s="241"/>
      <c r="DO36" s="241"/>
      <c r="DP36" s="241"/>
      <c r="DQ36" s="239"/>
      <c r="DR36" s="255"/>
      <c r="DS36" s="255"/>
      <c r="DT36" s="241"/>
      <c r="DU36" s="256"/>
      <c r="DV36" s="241"/>
      <c r="DW36" s="241"/>
      <c r="DX36" s="241"/>
      <c r="DY36" s="239"/>
      <c r="DZ36" s="255"/>
      <c r="EA36" s="255"/>
      <c r="EB36" s="241"/>
      <c r="EC36" s="256"/>
      <c r="ED36" s="241"/>
      <c r="EE36" s="241"/>
      <c r="EF36" s="241"/>
      <c r="EG36" s="239"/>
      <c r="EH36" s="255"/>
      <c r="EI36" s="255"/>
      <c r="EJ36" s="241"/>
      <c r="EK36" s="256"/>
      <c r="EL36" s="241"/>
      <c r="EM36" s="241"/>
      <c r="EN36" s="241"/>
      <c r="EO36" s="239"/>
      <c r="EP36" s="255"/>
      <c r="EQ36" s="255"/>
      <c r="ER36" s="241"/>
      <c r="ES36" s="256"/>
      <c r="ET36" s="241"/>
      <c r="EU36" s="241"/>
      <c r="EV36" s="241"/>
      <c r="EW36" s="239"/>
      <c r="EX36" s="255"/>
      <c r="EY36" s="255"/>
      <c r="EZ36" s="241"/>
      <c r="FA36" s="256"/>
      <c r="FB36" s="241"/>
      <c r="FC36" s="241"/>
      <c r="FD36" s="241"/>
      <c r="FE36" s="239"/>
      <c r="FF36" s="255"/>
      <c r="FG36" s="255"/>
      <c r="FH36" s="241"/>
      <c r="FI36" s="256"/>
      <c r="FJ36" s="241"/>
      <c r="FK36" s="241"/>
      <c r="FL36" s="241"/>
      <c r="FM36" s="239"/>
      <c r="FN36" s="255"/>
      <c r="FO36" s="255"/>
      <c r="FP36" s="241"/>
      <c r="FQ36" s="256"/>
      <c r="FR36" s="241"/>
      <c r="FS36" s="241"/>
      <c r="FT36" s="241"/>
      <c r="FU36" s="239"/>
      <c r="FV36" s="255"/>
      <c r="FW36" s="255"/>
      <c r="FX36" s="241"/>
      <c r="FY36" s="256"/>
      <c r="FZ36" s="241"/>
      <c r="GA36" s="241"/>
      <c r="GB36" s="241"/>
      <c r="GC36" s="239"/>
      <c r="GD36" s="255"/>
      <c r="GE36" s="255"/>
      <c r="GF36" s="241"/>
      <c r="GG36" s="256"/>
      <c r="GH36" s="241"/>
      <c r="GI36" s="241"/>
      <c r="GJ36" s="241"/>
      <c r="GK36" s="239"/>
      <c r="GL36" s="255"/>
      <c r="GM36" s="255"/>
      <c r="GN36" s="241"/>
      <c r="GO36" s="256"/>
      <c r="GP36" s="241"/>
      <c r="GQ36" s="241"/>
      <c r="GR36" s="241"/>
      <c r="GS36" s="239"/>
      <c r="GT36" s="255"/>
      <c r="GU36" s="255"/>
      <c r="GV36" s="241"/>
      <c r="GW36" s="256"/>
      <c r="GX36" s="241"/>
      <c r="GY36" s="241"/>
      <c r="GZ36" s="241"/>
      <c r="HA36" s="239"/>
      <c r="HB36" s="255"/>
      <c r="HC36" s="255"/>
      <c r="HD36" s="241"/>
      <c r="HE36" s="256"/>
      <c r="HF36" s="241"/>
      <c r="HG36" s="241"/>
      <c r="HH36" s="241"/>
      <c r="HI36" s="239"/>
      <c r="HJ36" s="255"/>
      <c r="HK36" s="255"/>
      <c r="HL36" s="241"/>
      <c r="HM36" s="256"/>
      <c r="HN36" s="241"/>
      <c r="HO36" s="241"/>
      <c r="HP36" s="241"/>
      <c r="HQ36" s="239"/>
      <c r="HR36" s="255"/>
      <c r="HS36" s="255"/>
      <c r="HT36" s="241"/>
      <c r="HU36" s="256"/>
      <c r="HV36" s="241"/>
      <c r="HW36" s="241"/>
      <c r="HX36" s="241"/>
      <c r="HY36" s="239"/>
      <c r="HZ36" s="255"/>
      <c r="IA36" s="255"/>
      <c r="IB36" s="241"/>
      <c r="IC36" s="256"/>
      <c r="ID36" s="241"/>
      <c r="IE36" s="241"/>
      <c r="IF36" s="241"/>
      <c r="IG36" s="239"/>
      <c r="IH36" s="255"/>
      <c r="II36" s="255"/>
      <c r="IJ36" s="241"/>
      <c r="IK36" s="256"/>
      <c r="IL36" s="241"/>
      <c r="IM36" s="241"/>
      <c r="IN36" s="241"/>
      <c r="IO36" s="239"/>
      <c r="IP36" s="255"/>
      <c r="IQ36" s="255"/>
      <c r="IR36" s="241"/>
      <c r="IS36" s="256"/>
      <c r="IT36" s="241"/>
      <c r="IU36" s="241"/>
      <c r="IV36" s="241"/>
    </row>
    <row r="37" spans="1:256" s="221" customFormat="1" ht="33.75" customHeight="1">
      <c r="A37" s="247">
        <v>2113</v>
      </c>
      <c r="B37" s="248" t="s">
        <v>108</v>
      </c>
      <c r="C37" s="249" t="s">
        <v>110</v>
      </c>
      <c r="D37" s="250">
        <v>3</v>
      </c>
      <c r="E37" s="251" t="s">
        <v>692</v>
      </c>
      <c r="F37" s="252">
        <f>-G37+H37</f>
        <v>0</v>
      </c>
      <c r="G37" s="253">
        <v>0</v>
      </c>
      <c r="H37" s="254">
        <v>0</v>
      </c>
      <c r="I37" s="239"/>
      <c r="J37" s="254">
        <v>0</v>
      </c>
      <c r="K37" s="223">
        <f t="shared" si="0"/>
        <v>0</v>
      </c>
      <c r="L37" s="199" t="e">
        <f t="shared" si="1"/>
        <v>#DIV/0!</v>
      </c>
      <c r="M37" s="199" t="e">
        <f t="shared" si="2"/>
        <v>#DIV/0!</v>
      </c>
      <c r="N37" s="241"/>
      <c r="O37" s="241"/>
      <c r="P37" s="241"/>
      <c r="Q37" s="239"/>
      <c r="R37" s="255"/>
      <c r="S37" s="255"/>
      <c r="T37" s="241"/>
      <c r="U37" s="256"/>
      <c r="V37" s="241"/>
      <c r="W37" s="241"/>
      <c r="X37" s="241"/>
      <c r="Y37" s="239"/>
      <c r="Z37" s="255"/>
      <c r="AA37" s="255"/>
      <c r="AB37" s="241"/>
      <c r="AC37" s="256"/>
      <c r="AD37" s="241"/>
      <c r="AE37" s="241"/>
      <c r="AF37" s="241"/>
      <c r="AG37" s="239"/>
      <c r="AH37" s="255"/>
      <c r="AI37" s="255"/>
      <c r="AJ37" s="241"/>
      <c r="AK37" s="256"/>
      <c r="AL37" s="241"/>
      <c r="AM37" s="241"/>
      <c r="AN37" s="241"/>
      <c r="AO37" s="239"/>
      <c r="AP37" s="255"/>
      <c r="AQ37" s="255"/>
      <c r="AR37" s="241"/>
      <c r="AS37" s="256"/>
      <c r="AT37" s="241"/>
      <c r="AU37" s="241"/>
      <c r="AV37" s="241"/>
      <c r="AW37" s="239"/>
      <c r="AX37" s="255"/>
      <c r="AY37" s="255"/>
      <c r="AZ37" s="241"/>
      <c r="BA37" s="256"/>
      <c r="BB37" s="241"/>
      <c r="BC37" s="241"/>
      <c r="BD37" s="241"/>
      <c r="BE37" s="239"/>
      <c r="BF37" s="255"/>
      <c r="BG37" s="255"/>
      <c r="BH37" s="241"/>
      <c r="BI37" s="256"/>
      <c r="BJ37" s="241"/>
      <c r="BK37" s="241"/>
      <c r="BL37" s="241"/>
      <c r="BM37" s="239"/>
      <c r="BN37" s="255"/>
      <c r="BO37" s="255"/>
      <c r="BP37" s="241"/>
      <c r="BQ37" s="256"/>
      <c r="BR37" s="241"/>
      <c r="BS37" s="241"/>
      <c r="BT37" s="241"/>
      <c r="BU37" s="239"/>
      <c r="BV37" s="255"/>
      <c r="BW37" s="255"/>
      <c r="BX37" s="241"/>
      <c r="BY37" s="256"/>
      <c r="BZ37" s="241"/>
      <c r="CA37" s="241"/>
      <c r="CB37" s="241"/>
      <c r="CC37" s="239"/>
      <c r="CD37" s="255"/>
      <c r="CE37" s="255"/>
      <c r="CF37" s="241"/>
      <c r="CG37" s="256"/>
      <c r="CH37" s="241"/>
      <c r="CI37" s="241"/>
      <c r="CJ37" s="241"/>
      <c r="CK37" s="239"/>
      <c r="CL37" s="255"/>
      <c r="CM37" s="255"/>
      <c r="CN37" s="241"/>
      <c r="CO37" s="256"/>
      <c r="CP37" s="241"/>
      <c r="CQ37" s="241"/>
      <c r="CR37" s="241"/>
      <c r="CS37" s="239"/>
      <c r="CT37" s="255"/>
      <c r="CU37" s="255"/>
      <c r="CV37" s="241"/>
      <c r="CW37" s="256"/>
      <c r="CX37" s="241"/>
      <c r="CY37" s="241"/>
      <c r="CZ37" s="241"/>
      <c r="DA37" s="239"/>
      <c r="DB37" s="255"/>
      <c r="DC37" s="255"/>
      <c r="DD37" s="241"/>
      <c r="DE37" s="256"/>
      <c r="DF37" s="241"/>
      <c r="DG37" s="241"/>
      <c r="DH37" s="241"/>
      <c r="DI37" s="239"/>
      <c r="DJ37" s="255"/>
      <c r="DK37" s="255"/>
      <c r="DL37" s="241"/>
      <c r="DM37" s="256"/>
      <c r="DN37" s="241"/>
      <c r="DO37" s="241"/>
      <c r="DP37" s="241"/>
      <c r="DQ37" s="239"/>
      <c r="DR37" s="255"/>
      <c r="DS37" s="255"/>
      <c r="DT37" s="241"/>
      <c r="DU37" s="256"/>
      <c r="DV37" s="241"/>
      <c r="DW37" s="241"/>
      <c r="DX37" s="241"/>
      <c r="DY37" s="239"/>
      <c r="DZ37" s="255"/>
      <c r="EA37" s="255"/>
      <c r="EB37" s="241"/>
      <c r="EC37" s="256"/>
      <c r="ED37" s="241"/>
      <c r="EE37" s="241"/>
      <c r="EF37" s="241"/>
      <c r="EG37" s="239"/>
      <c r="EH37" s="255"/>
      <c r="EI37" s="255"/>
      <c r="EJ37" s="241"/>
      <c r="EK37" s="256"/>
      <c r="EL37" s="241"/>
      <c r="EM37" s="241"/>
      <c r="EN37" s="241"/>
      <c r="EO37" s="239"/>
      <c r="EP37" s="255"/>
      <c r="EQ37" s="255"/>
      <c r="ER37" s="241"/>
      <c r="ES37" s="256"/>
      <c r="ET37" s="241"/>
      <c r="EU37" s="241"/>
      <c r="EV37" s="241"/>
      <c r="EW37" s="239"/>
      <c r="EX37" s="255"/>
      <c r="EY37" s="255"/>
      <c r="EZ37" s="241"/>
      <c r="FA37" s="256"/>
      <c r="FB37" s="241"/>
      <c r="FC37" s="241"/>
      <c r="FD37" s="241"/>
      <c r="FE37" s="239"/>
      <c r="FF37" s="255"/>
      <c r="FG37" s="255"/>
      <c r="FH37" s="241"/>
      <c r="FI37" s="256"/>
      <c r="FJ37" s="241"/>
      <c r="FK37" s="241"/>
      <c r="FL37" s="241"/>
      <c r="FM37" s="239"/>
      <c r="FN37" s="255"/>
      <c r="FO37" s="255"/>
      <c r="FP37" s="241"/>
      <c r="FQ37" s="256"/>
      <c r="FR37" s="241"/>
      <c r="FS37" s="241"/>
      <c r="FT37" s="241"/>
      <c r="FU37" s="239"/>
      <c r="FV37" s="255"/>
      <c r="FW37" s="255"/>
      <c r="FX37" s="241"/>
      <c r="FY37" s="256"/>
      <c r="FZ37" s="241"/>
      <c r="GA37" s="241"/>
      <c r="GB37" s="241"/>
      <c r="GC37" s="239"/>
      <c r="GD37" s="255"/>
      <c r="GE37" s="255"/>
      <c r="GF37" s="241"/>
      <c r="GG37" s="256"/>
      <c r="GH37" s="241"/>
      <c r="GI37" s="241"/>
      <c r="GJ37" s="241"/>
      <c r="GK37" s="239"/>
      <c r="GL37" s="255"/>
      <c r="GM37" s="255"/>
      <c r="GN37" s="241"/>
      <c r="GO37" s="256"/>
      <c r="GP37" s="241"/>
      <c r="GQ37" s="241"/>
      <c r="GR37" s="241"/>
      <c r="GS37" s="239"/>
      <c r="GT37" s="255"/>
      <c r="GU37" s="255"/>
      <c r="GV37" s="241"/>
      <c r="GW37" s="256"/>
      <c r="GX37" s="241"/>
      <c r="GY37" s="241"/>
      <c r="GZ37" s="241"/>
      <c r="HA37" s="239"/>
      <c r="HB37" s="255"/>
      <c r="HC37" s="255"/>
      <c r="HD37" s="241"/>
      <c r="HE37" s="256"/>
      <c r="HF37" s="241"/>
      <c r="HG37" s="241"/>
      <c r="HH37" s="241"/>
      <c r="HI37" s="239"/>
      <c r="HJ37" s="255"/>
      <c r="HK37" s="255"/>
      <c r="HL37" s="241"/>
      <c r="HM37" s="256"/>
      <c r="HN37" s="241"/>
      <c r="HO37" s="241"/>
      <c r="HP37" s="241"/>
      <c r="HQ37" s="239"/>
      <c r="HR37" s="255"/>
      <c r="HS37" s="255"/>
      <c r="HT37" s="241"/>
      <c r="HU37" s="256"/>
      <c r="HV37" s="241"/>
      <c r="HW37" s="241"/>
      <c r="HX37" s="241"/>
      <c r="HY37" s="239"/>
      <c r="HZ37" s="255"/>
      <c r="IA37" s="255"/>
      <c r="IB37" s="241"/>
      <c r="IC37" s="256"/>
      <c r="ID37" s="241"/>
      <c r="IE37" s="241"/>
      <c r="IF37" s="241"/>
      <c r="IG37" s="239"/>
      <c r="IH37" s="255"/>
      <c r="II37" s="255"/>
      <c r="IJ37" s="241"/>
      <c r="IK37" s="256"/>
      <c r="IL37" s="241"/>
      <c r="IM37" s="241"/>
      <c r="IN37" s="241"/>
      <c r="IO37" s="239"/>
      <c r="IP37" s="255"/>
      <c r="IQ37" s="255"/>
      <c r="IR37" s="241"/>
      <c r="IS37" s="256"/>
      <c r="IT37" s="241"/>
      <c r="IU37" s="241"/>
      <c r="IV37" s="241"/>
    </row>
    <row r="38" spans="1:256" s="221" customFormat="1" ht="33.75" customHeight="1">
      <c r="A38" s="247">
        <v>2120</v>
      </c>
      <c r="B38" s="248" t="s">
        <v>108</v>
      </c>
      <c r="C38" s="249" t="s">
        <v>693</v>
      </c>
      <c r="D38" s="250">
        <v>0</v>
      </c>
      <c r="E38" s="251" t="s">
        <v>694</v>
      </c>
      <c r="F38" s="252">
        <f>-G38+H38</f>
        <v>0</v>
      </c>
      <c r="G38" s="253">
        <v>0</v>
      </c>
      <c r="H38" s="254">
        <v>0</v>
      </c>
      <c r="I38" s="239"/>
      <c r="J38" s="254">
        <v>0</v>
      </c>
      <c r="K38" s="223">
        <f t="shared" si="0"/>
        <v>0</v>
      </c>
      <c r="L38" s="199" t="e">
        <f t="shared" si="1"/>
        <v>#DIV/0!</v>
      </c>
      <c r="M38" s="199" t="e">
        <f t="shared" si="2"/>
        <v>#DIV/0!</v>
      </c>
      <c r="N38" s="241"/>
      <c r="O38" s="241"/>
      <c r="P38" s="241"/>
      <c r="Q38" s="239"/>
      <c r="R38" s="255"/>
      <c r="S38" s="255"/>
      <c r="T38" s="241"/>
      <c r="U38" s="256"/>
      <c r="V38" s="241"/>
      <c r="W38" s="241"/>
      <c r="X38" s="241"/>
      <c r="Y38" s="239"/>
      <c r="Z38" s="255"/>
      <c r="AA38" s="255"/>
      <c r="AB38" s="241"/>
      <c r="AC38" s="256"/>
      <c r="AD38" s="241"/>
      <c r="AE38" s="241"/>
      <c r="AF38" s="241"/>
      <c r="AG38" s="239"/>
      <c r="AH38" s="255"/>
      <c r="AI38" s="255"/>
      <c r="AJ38" s="241"/>
      <c r="AK38" s="256"/>
      <c r="AL38" s="241"/>
      <c r="AM38" s="241"/>
      <c r="AN38" s="241"/>
      <c r="AO38" s="239"/>
      <c r="AP38" s="255"/>
      <c r="AQ38" s="255"/>
      <c r="AR38" s="241"/>
      <c r="AS38" s="256"/>
      <c r="AT38" s="241"/>
      <c r="AU38" s="241"/>
      <c r="AV38" s="241"/>
      <c r="AW38" s="239"/>
      <c r="AX38" s="255"/>
      <c r="AY38" s="255"/>
      <c r="AZ38" s="241"/>
      <c r="BA38" s="256"/>
      <c r="BB38" s="241"/>
      <c r="BC38" s="241"/>
      <c r="BD38" s="241"/>
      <c r="BE38" s="239"/>
      <c r="BF38" s="255"/>
      <c r="BG38" s="255"/>
      <c r="BH38" s="241"/>
      <c r="BI38" s="256"/>
      <c r="BJ38" s="241"/>
      <c r="BK38" s="241"/>
      <c r="BL38" s="241"/>
      <c r="BM38" s="239"/>
      <c r="BN38" s="255"/>
      <c r="BO38" s="255"/>
      <c r="BP38" s="241"/>
      <c r="BQ38" s="256"/>
      <c r="BR38" s="241"/>
      <c r="BS38" s="241"/>
      <c r="BT38" s="241"/>
      <c r="BU38" s="239"/>
      <c r="BV38" s="255"/>
      <c r="BW38" s="255"/>
      <c r="BX38" s="241"/>
      <c r="BY38" s="256"/>
      <c r="BZ38" s="241"/>
      <c r="CA38" s="241"/>
      <c r="CB38" s="241"/>
      <c r="CC38" s="239"/>
      <c r="CD38" s="255"/>
      <c r="CE38" s="255"/>
      <c r="CF38" s="241"/>
      <c r="CG38" s="256"/>
      <c r="CH38" s="241"/>
      <c r="CI38" s="241"/>
      <c r="CJ38" s="241"/>
      <c r="CK38" s="239"/>
      <c r="CL38" s="255"/>
      <c r="CM38" s="255"/>
      <c r="CN38" s="241"/>
      <c r="CO38" s="256"/>
      <c r="CP38" s="241"/>
      <c r="CQ38" s="241"/>
      <c r="CR38" s="241"/>
      <c r="CS38" s="239"/>
      <c r="CT38" s="255"/>
      <c r="CU38" s="255"/>
      <c r="CV38" s="241"/>
      <c r="CW38" s="256"/>
      <c r="CX38" s="241"/>
      <c r="CY38" s="241"/>
      <c r="CZ38" s="241"/>
      <c r="DA38" s="239"/>
      <c r="DB38" s="255"/>
      <c r="DC38" s="255"/>
      <c r="DD38" s="241"/>
      <c r="DE38" s="256"/>
      <c r="DF38" s="241"/>
      <c r="DG38" s="241"/>
      <c r="DH38" s="241"/>
      <c r="DI38" s="239"/>
      <c r="DJ38" s="255"/>
      <c r="DK38" s="255"/>
      <c r="DL38" s="241"/>
      <c r="DM38" s="256"/>
      <c r="DN38" s="241"/>
      <c r="DO38" s="241"/>
      <c r="DP38" s="241"/>
      <c r="DQ38" s="239"/>
      <c r="DR38" s="255"/>
      <c r="DS38" s="255"/>
      <c r="DT38" s="241"/>
      <c r="DU38" s="256"/>
      <c r="DV38" s="241"/>
      <c r="DW38" s="241"/>
      <c r="DX38" s="241"/>
      <c r="DY38" s="239"/>
      <c r="DZ38" s="255"/>
      <c r="EA38" s="255"/>
      <c r="EB38" s="241"/>
      <c r="EC38" s="256"/>
      <c r="ED38" s="241"/>
      <c r="EE38" s="241"/>
      <c r="EF38" s="241"/>
      <c r="EG38" s="239"/>
      <c r="EH38" s="255"/>
      <c r="EI38" s="255"/>
      <c r="EJ38" s="241"/>
      <c r="EK38" s="256"/>
      <c r="EL38" s="241"/>
      <c r="EM38" s="241"/>
      <c r="EN38" s="241"/>
      <c r="EO38" s="239"/>
      <c r="EP38" s="255"/>
      <c r="EQ38" s="255"/>
      <c r="ER38" s="241"/>
      <c r="ES38" s="256"/>
      <c r="ET38" s="241"/>
      <c r="EU38" s="241"/>
      <c r="EV38" s="241"/>
      <c r="EW38" s="239"/>
      <c r="EX38" s="255"/>
      <c r="EY38" s="255"/>
      <c r="EZ38" s="241"/>
      <c r="FA38" s="256"/>
      <c r="FB38" s="241"/>
      <c r="FC38" s="241"/>
      <c r="FD38" s="241"/>
      <c r="FE38" s="239"/>
      <c r="FF38" s="255"/>
      <c r="FG38" s="255"/>
      <c r="FH38" s="241"/>
      <c r="FI38" s="256"/>
      <c r="FJ38" s="241"/>
      <c r="FK38" s="241"/>
      <c r="FL38" s="241"/>
      <c r="FM38" s="239"/>
      <c r="FN38" s="255"/>
      <c r="FO38" s="255"/>
      <c r="FP38" s="241"/>
      <c r="FQ38" s="256"/>
      <c r="FR38" s="241"/>
      <c r="FS38" s="241"/>
      <c r="FT38" s="241"/>
      <c r="FU38" s="239"/>
      <c r="FV38" s="255"/>
      <c r="FW38" s="255"/>
      <c r="FX38" s="241"/>
      <c r="FY38" s="256"/>
      <c r="FZ38" s="241"/>
      <c r="GA38" s="241"/>
      <c r="GB38" s="241"/>
      <c r="GC38" s="239"/>
      <c r="GD38" s="255"/>
      <c r="GE38" s="255"/>
      <c r="GF38" s="241"/>
      <c r="GG38" s="256"/>
      <c r="GH38" s="241"/>
      <c r="GI38" s="241"/>
      <c r="GJ38" s="241"/>
      <c r="GK38" s="239"/>
      <c r="GL38" s="255"/>
      <c r="GM38" s="255"/>
      <c r="GN38" s="241"/>
      <c r="GO38" s="256"/>
      <c r="GP38" s="241"/>
      <c r="GQ38" s="241"/>
      <c r="GR38" s="241"/>
      <c r="GS38" s="239"/>
      <c r="GT38" s="255"/>
      <c r="GU38" s="255"/>
      <c r="GV38" s="241"/>
      <c r="GW38" s="256"/>
      <c r="GX38" s="241"/>
      <c r="GY38" s="241"/>
      <c r="GZ38" s="241"/>
      <c r="HA38" s="239"/>
      <c r="HB38" s="255"/>
      <c r="HC38" s="255"/>
      <c r="HD38" s="241"/>
      <c r="HE38" s="256"/>
      <c r="HF38" s="241"/>
      <c r="HG38" s="241"/>
      <c r="HH38" s="241"/>
      <c r="HI38" s="239"/>
      <c r="HJ38" s="255"/>
      <c r="HK38" s="255"/>
      <c r="HL38" s="241"/>
      <c r="HM38" s="256"/>
      <c r="HN38" s="241"/>
      <c r="HO38" s="241"/>
      <c r="HP38" s="241"/>
      <c r="HQ38" s="239"/>
      <c r="HR38" s="255"/>
      <c r="HS38" s="255"/>
      <c r="HT38" s="241"/>
      <c r="HU38" s="256"/>
      <c r="HV38" s="241"/>
      <c r="HW38" s="241"/>
      <c r="HX38" s="241"/>
      <c r="HY38" s="239"/>
      <c r="HZ38" s="255"/>
      <c r="IA38" s="255"/>
      <c r="IB38" s="241"/>
      <c r="IC38" s="256"/>
      <c r="ID38" s="241"/>
      <c r="IE38" s="241"/>
      <c r="IF38" s="241"/>
      <c r="IG38" s="239"/>
      <c r="IH38" s="255"/>
      <c r="II38" s="255"/>
      <c r="IJ38" s="241"/>
      <c r="IK38" s="256"/>
      <c r="IL38" s="241"/>
      <c r="IM38" s="241"/>
      <c r="IN38" s="241"/>
      <c r="IO38" s="239"/>
      <c r="IP38" s="255"/>
      <c r="IQ38" s="255"/>
      <c r="IR38" s="241"/>
      <c r="IS38" s="256"/>
      <c r="IT38" s="241"/>
      <c r="IU38" s="241"/>
      <c r="IV38" s="241"/>
    </row>
    <row r="39" spans="1:256" s="221" customFormat="1" ht="21" customHeight="1">
      <c r="A39" s="247">
        <v>2130</v>
      </c>
      <c r="B39" s="248" t="s">
        <v>108</v>
      </c>
      <c r="C39" s="249" t="s">
        <v>114</v>
      </c>
      <c r="D39" s="250">
        <v>0</v>
      </c>
      <c r="E39" s="257" t="s">
        <v>689</v>
      </c>
      <c r="F39" s="258">
        <f>G39+H39</f>
        <v>7264.3</v>
      </c>
      <c r="G39" s="259">
        <f>G40+G43</f>
        <v>7264.3</v>
      </c>
      <c r="H39" s="254">
        <v>0</v>
      </c>
      <c r="I39" s="239"/>
      <c r="J39" s="260" t="e">
        <f>J40+J43</f>
        <v>#VALUE!</v>
      </c>
      <c r="K39" s="223" t="e">
        <f t="shared" si="0"/>
        <v>#VALUE!</v>
      </c>
      <c r="L39" s="199" t="e">
        <f t="shared" si="1"/>
        <v>#VALUE!</v>
      </c>
      <c r="M39" s="199" t="e">
        <f t="shared" si="2"/>
        <v>#VALUE!</v>
      </c>
      <c r="N39" s="241"/>
      <c r="O39" s="241"/>
      <c r="P39" s="241"/>
      <c r="Q39" s="239"/>
      <c r="R39" s="255"/>
      <c r="S39" s="255"/>
      <c r="T39" s="241"/>
      <c r="U39" s="256"/>
      <c r="V39" s="241"/>
      <c r="W39" s="241"/>
      <c r="X39" s="241"/>
      <c r="Y39" s="239"/>
      <c r="Z39" s="255"/>
      <c r="AA39" s="255"/>
      <c r="AB39" s="241"/>
      <c r="AC39" s="256"/>
      <c r="AD39" s="241"/>
      <c r="AE39" s="241"/>
      <c r="AF39" s="241"/>
      <c r="AG39" s="239"/>
      <c r="AH39" s="255"/>
      <c r="AI39" s="255"/>
      <c r="AJ39" s="241"/>
      <c r="AK39" s="256"/>
      <c r="AL39" s="241"/>
      <c r="AM39" s="241"/>
      <c r="AN39" s="241"/>
      <c r="AO39" s="239"/>
      <c r="AP39" s="255"/>
      <c r="AQ39" s="255"/>
      <c r="AR39" s="241"/>
      <c r="AS39" s="256"/>
      <c r="AT39" s="241"/>
      <c r="AU39" s="241"/>
      <c r="AV39" s="241"/>
      <c r="AW39" s="239"/>
      <c r="AX39" s="255"/>
      <c r="AY39" s="255"/>
      <c r="AZ39" s="241"/>
      <c r="BA39" s="256"/>
      <c r="BB39" s="241"/>
      <c r="BC39" s="241"/>
      <c r="BD39" s="241"/>
      <c r="BE39" s="239"/>
      <c r="BF39" s="255"/>
      <c r="BG39" s="255"/>
      <c r="BH39" s="241"/>
      <c r="BI39" s="256"/>
      <c r="BJ39" s="241"/>
      <c r="BK39" s="241"/>
      <c r="BL39" s="241"/>
      <c r="BM39" s="239"/>
      <c r="BN39" s="255"/>
      <c r="BO39" s="255"/>
      <c r="BP39" s="241"/>
      <c r="BQ39" s="256"/>
      <c r="BR39" s="241"/>
      <c r="BS39" s="241"/>
      <c r="BT39" s="241"/>
      <c r="BU39" s="239"/>
      <c r="BV39" s="255"/>
      <c r="BW39" s="255"/>
      <c r="BX39" s="241"/>
      <c r="BY39" s="256"/>
      <c r="BZ39" s="241"/>
      <c r="CA39" s="241"/>
      <c r="CB39" s="241"/>
      <c r="CC39" s="239"/>
      <c r="CD39" s="255"/>
      <c r="CE39" s="255"/>
      <c r="CF39" s="241"/>
      <c r="CG39" s="256"/>
      <c r="CH39" s="241"/>
      <c r="CI39" s="241"/>
      <c r="CJ39" s="241"/>
      <c r="CK39" s="239"/>
      <c r="CL39" s="255"/>
      <c r="CM39" s="255"/>
      <c r="CN39" s="241"/>
      <c r="CO39" s="256"/>
      <c r="CP39" s="241"/>
      <c r="CQ39" s="241"/>
      <c r="CR39" s="241"/>
      <c r="CS39" s="239"/>
      <c r="CT39" s="255"/>
      <c r="CU39" s="255"/>
      <c r="CV39" s="241"/>
      <c r="CW39" s="256"/>
      <c r="CX39" s="241"/>
      <c r="CY39" s="241"/>
      <c r="CZ39" s="241"/>
      <c r="DA39" s="239"/>
      <c r="DB39" s="255"/>
      <c r="DC39" s="255"/>
      <c r="DD39" s="241"/>
      <c r="DE39" s="256"/>
      <c r="DF39" s="241"/>
      <c r="DG39" s="241"/>
      <c r="DH39" s="241"/>
      <c r="DI39" s="239"/>
      <c r="DJ39" s="255"/>
      <c r="DK39" s="255"/>
      <c r="DL39" s="241"/>
      <c r="DM39" s="256"/>
      <c r="DN39" s="241"/>
      <c r="DO39" s="241"/>
      <c r="DP39" s="241"/>
      <c r="DQ39" s="239"/>
      <c r="DR39" s="255"/>
      <c r="DS39" s="255"/>
      <c r="DT39" s="241"/>
      <c r="DU39" s="256"/>
      <c r="DV39" s="241"/>
      <c r="DW39" s="241"/>
      <c r="DX39" s="241"/>
      <c r="DY39" s="239"/>
      <c r="DZ39" s="255"/>
      <c r="EA39" s="255"/>
      <c r="EB39" s="241"/>
      <c r="EC39" s="256"/>
      <c r="ED39" s="241"/>
      <c r="EE39" s="241"/>
      <c r="EF39" s="241"/>
      <c r="EG39" s="239"/>
      <c r="EH39" s="255"/>
      <c r="EI39" s="255"/>
      <c r="EJ39" s="241"/>
      <c r="EK39" s="256"/>
      <c r="EL39" s="241"/>
      <c r="EM39" s="241"/>
      <c r="EN39" s="241"/>
      <c r="EO39" s="239"/>
      <c r="EP39" s="255"/>
      <c r="EQ39" s="255"/>
      <c r="ER39" s="241"/>
      <c r="ES39" s="256"/>
      <c r="ET39" s="241"/>
      <c r="EU39" s="241"/>
      <c r="EV39" s="241"/>
      <c r="EW39" s="239"/>
      <c r="EX39" s="255"/>
      <c r="EY39" s="255"/>
      <c r="EZ39" s="241"/>
      <c r="FA39" s="256"/>
      <c r="FB39" s="241"/>
      <c r="FC39" s="241"/>
      <c r="FD39" s="241"/>
      <c r="FE39" s="239"/>
      <c r="FF39" s="255"/>
      <c r="FG39" s="255"/>
      <c r="FH39" s="241"/>
      <c r="FI39" s="256"/>
      <c r="FJ39" s="241"/>
      <c r="FK39" s="241"/>
      <c r="FL39" s="241"/>
      <c r="FM39" s="239"/>
      <c r="FN39" s="255"/>
      <c r="FO39" s="255"/>
      <c r="FP39" s="241"/>
      <c r="FQ39" s="256"/>
      <c r="FR39" s="241"/>
      <c r="FS39" s="241"/>
      <c r="FT39" s="241"/>
      <c r="FU39" s="239"/>
      <c r="FV39" s="255"/>
      <c r="FW39" s="255"/>
      <c r="FX39" s="241"/>
      <c r="FY39" s="256"/>
      <c r="FZ39" s="241"/>
      <c r="GA39" s="241"/>
      <c r="GB39" s="241"/>
      <c r="GC39" s="239"/>
      <c r="GD39" s="255"/>
      <c r="GE39" s="255"/>
      <c r="GF39" s="241"/>
      <c r="GG39" s="256"/>
      <c r="GH39" s="241"/>
      <c r="GI39" s="241"/>
      <c r="GJ39" s="241"/>
      <c r="GK39" s="239"/>
      <c r="GL39" s="255"/>
      <c r="GM39" s="255"/>
      <c r="GN39" s="241"/>
      <c r="GO39" s="256"/>
      <c r="GP39" s="241"/>
      <c r="GQ39" s="241"/>
      <c r="GR39" s="241"/>
      <c r="GS39" s="239"/>
      <c r="GT39" s="255"/>
      <c r="GU39" s="255"/>
      <c r="GV39" s="241"/>
      <c r="GW39" s="256"/>
      <c r="GX39" s="241"/>
      <c r="GY39" s="241"/>
      <c r="GZ39" s="241"/>
      <c r="HA39" s="239"/>
      <c r="HB39" s="255"/>
      <c r="HC39" s="255"/>
      <c r="HD39" s="241"/>
      <c r="HE39" s="256"/>
      <c r="HF39" s="241"/>
      <c r="HG39" s="241"/>
      <c r="HH39" s="241"/>
      <c r="HI39" s="239"/>
      <c r="HJ39" s="255"/>
      <c r="HK39" s="255"/>
      <c r="HL39" s="241"/>
      <c r="HM39" s="256"/>
      <c r="HN39" s="241"/>
      <c r="HO39" s="241"/>
      <c r="HP39" s="241"/>
      <c r="HQ39" s="239"/>
      <c r="HR39" s="255"/>
      <c r="HS39" s="255"/>
      <c r="HT39" s="241"/>
      <c r="HU39" s="256"/>
      <c r="HV39" s="241"/>
      <c r="HW39" s="241"/>
      <c r="HX39" s="241"/>
      <c r="HY39" s="239"/>
      <c r="HZ39" s="255"/>
      <c r="IA39" s="255"/>
      <c r="IB39" s="241"/>
      <c r="IC39" s="256"/>
      <c r="ID39" s="241"/>
      <c r="IE39" s="241"/>
      <c r="IF39" s="241"/>
      <c r="IG39" s="239"/>
      <c r="IH39" s="255"/>
      <c r="II39" s="255"/>
      <c r="IJ39" s="241"/>
      <c r="IK39" s="256"/>
      <c r="IL39" s="241"/>
      <c r="IM39" s="241"/>
      <c r="IN39" s="241"/>
      <c r="IO39" s="239"/>
      <c r="IP39" s="255"/>
      <c r="IQ39" s="255"/>
      <c r="IR39" s="241"/>
      <c r="IS39" s="256"/>
      <c r="IT39" s="241"/>
      <c r="IU39" s="241"/>
      <c r="IV39" s="241"/>
    </row>
    <row r="40" spans="1:256" s="221" customFormat="1" ht="30.75" customHeight="1">
      <c r="A40" s="261">
        <v>2132</v>
      </c>
      <c r="B40" s="262" t="s">
        <v>108</v>
      </c>
      <c r="C40" s="263">
        <v>3</v>
      </c>
      <c r="D40" s="263">
        <v>2</v>
      </c>
      <c r="E40" s="264" t="s">
        <v>690</v>
      </c>
      <c r="F40" s="265">
        <f>G40+H40</f>
        <v>1696.8</v>
      </c>
      <c r="G40" s="266">
        <f>G41+G42</f>
        <v>1696.8</v>
      </c>
      <c r="H40" s="235">
        <v>0</v>
      </c>
      <c r="I40" s="239"/>
      <c r="J40" s="267" t="e">
        <f>J41+J42</f>
        <v>#VALUE!</v>
      </c>
      <c r="K40" s="223" t="e">
        <f t="shared" si="0"/>
        <v>#VALUE!</v>
      </c>
      <c r="L40" s="199" t="e">
        <f t="shared" si="1"/>
        <v>#VALUE!</v>
      </c>
      <c r="M40" s="199" t="e">
        <f t="shared" si="2"/>
        <v>#VALUE!</v>
      </c>
      <c r="N40" s="241"/>
      <c r="O40" s="241"/>
      <c r="P40" s="241"/>
      <c r="Q40" s="239"/>
      <c r="R40" s="255"/>
      <c r="S40" s="255"/>
      <c r="T40" s="241"/>
      <c r="U40" s="256"/>
      <c r="V40" s="241"/>
      <c r="W40" s="241"/>
      <c r="X40" s="241"/>
      <c r="Y40" s="239"/>
      <c r="Z40" s="255"/>
      <c r="AA40" s="255"/>
      <c r="AB40" s="241"/>
      <c r="AC40" s="256"/>
      <c r="AD40" s="241"/>
      <c r="AE40" s="241"/>
      <c r="AF40" s="241"/>
      <c r="AG40" s="239"/>
      <c r="AH40" s="255"/>
      <c r="AI40" s="255"/>
      <c r="AJ40" s="241"/>
      <c r="AK40" s="256"/>
      <c r="AL40" s="241"/>
      <c r="AM40" s="241"/>
      <c r="AN40" s="241"/>
      <c r="AO40" s="239"/>
      <c r="AP40" s="255"/>
      <c r="AQ40" s="255"/>
      <c r="AR40" s="241"/>
      <c r="AS40" s="256"/>
      <c r="AT40" s="241"/>
      <c r="AU40" s="241"/>
      <c r="AV40" s="241"/>
      <c r="AW40" s="239"/>
      <c r="AX40" s="255"/>
      <c r="AY40" s="255"/>
      <c r="AZ40" s="241"/>
      <c r="BA40" s="256"/>
      <c r="BB40" s="241"/>
      <c r="BC40" s="241"/>
      <c r="BD40" s="241"/>
      <c r="BE40" s="239"/>
      <c r="BF40" s="255"/>
      <c r="BG40" s="255"/>
      <c r="BH40" s="241"/>
      <c r="BI40" s="256"/>
      <c r="BJ40" s="241"/>
      <c r="BK40" s="241"/>
      <c r="BL40" s="241"/>
      <c r="BM40" s="239"/>
      <c r="BN40" s="255"/>
      <c r="BO40" s="255"/>
      <c r="BP40" s="241"/>
      <c r="BQ40" s="256"/>
      <c r="BR40" s="241"/>
      <c r="BS40" s="241"/>
      <c r="BT40" s="241"/>
      <c r="BU40" s="239"/>
      <c r="BV40" s="255"/>
      <c r="BW40" s="255"/>
      <c r="BX40" s="241"/>
      <c r="BY40" s="256"/>
      <c r="BZ40" s="241"/>
      <c r="CA40" s="241"/>
      <c r="CB40" s="241"/>
      <c r="CC40" s="239"/>
      <c r="CD40" s="255"/>
      <c r="CE40" s="255"/>
      <c r="CF40" s="241"/>
      <c r="CG40" s="256"/>
      <c r="CH40" s="241"/>
      <c r="CI40" s="241"/>
      <c r="CJ40" s="241"/>
      <c r="CK40" s="239"/>
      <c r="CL40" s="255"/>
      <c r="CM40" s="255"/>
      <c r="CN40" s="241"/>
      <c r="CO40" s="256"/>
      <c r="CP40" s="241"/>
      <c r="CQ40" s="241"/>
      <c r="CR40" s="241"/>
      <c r="CS40" s="239"/>
      <c r="CT40" s="255"/>
      <c r="CU40" s="255"/>
      <c r="CV40" s="241"/>
      <c r="CW40" s="256"/>
      <c r="CX40" s="241"/>
      <c r="CY40" s="241"/>
      <c r="CZ40" s="241"/>
      <c r="DA40" s="239"/>
      <c r="DB40" s="255"/>
      <c r="DC40" s="255"/>
      <c r="DD40" s="241"/>
      <c r="DE40" s="256"/>
      <c r="DF40" s="241"/>
      <c r="DG40" s="241"/>
      <c r="DH40" s="241"/>
      <c r="DI40" s="239"/>
      <c r="DJ40" s="255"/>
      <c r="DK40" s="255"/>
      <c r="DL40" s="241"/>
      <c r="DM40" s="256"/>
      <c r="DN40" s="241"/>
      <c r="DO40" s="241"/>
      <c r="DP40" s="241"/>
      <c r="DQ40" s="239"/>
      <c r="DR40" s="255"/>
      <c r="DS40" s="255"/>
      <c r="DT40" s="241"/>
      <c r="DU40" s="256"/>
      <c r="DV40" s="241"/>
      <c r="DW40" s="241"/>
      <c r="DX40" s="241"/>
      <c r="DY40" s="239"/>
      <c r="DZ40" s="255"/>
      <c r="EA40" s="255"/>
      <c r="EB40" s="241"/>
      <c r="EC40" s="256"/>
      <c r="ED40" s="241"/>
      <c r="EE40" s="241"/>
      <c r="EF40" s="241"/>
      <c r="EG40" s="239"/>
      <c r="EH40" s="255"/>
      <c r="EI40" s="255"/>
      <c r="EJ40" s="241"/>
      <c r="EK40" s="256"/>
      <c r="EL40" s="241"/>
      <c r="EM40" s="241"/>
      <c r="EN40" s="241"/>
      <c r="EO40" s="239"/>
      <c r="EP40" s="255"/>
      <c r="EQ40" s="255"/>
      <c r="ER40" s="241"/>
      <c r="ES40" s="256"/>
      <c r="ET40" s="241"/>
      <c r="EU40" s="241"/>
      <c r="EV40" s="241"/>
      <c r="EW40" s="239"/>
      <c r="EX40" s="255"/>
      <c r="EY40" s="255"/>
      <c r="EZ40" s="241"/>
      <c r="FA40" s="256"/>
      <c r="FB40" s="241"/>
      <c r="FC40" s="241"/>
      <c r="FD40" s="241"/>
      <c r="FE40" s="239"/>
      <c r="FF40" s="255"/>
      <c r="FG40" s="255"/>
      <c r="FH40" s="241"/>
      <c r="FI40" s="256"/>
      <c r="FJ40" s="241"/>
      <c r="FK40" s="241"/>
      <c r="FL40" s="241"/>
      <c r="FM40" s="239"/>
      <c r="FN40" s="255"/>
      <c r="FO40" s="255"/>
      <c r="FP40" s="241"/>
      <c r="FQ40" s="256"/>
      <c r="FR40" s="241"/>
      <c r="FS40" s="241"/>
      <c r="FT40" s="241"/>
      <c r="FU40" s="239"/>
      <c r="FV40" s="255"/>
      <c r="FW40" s="255"/>
      <c r="FX40" s="241"/>
      <c r="FY40" s="256"/>
      <c r="FZ40" s="241"/>
      <c r="GA40" s="241"/>
      <c r="GB40" s="241"/>
      <c r="GC40" s="239"/>
      <c r="GD40" s="255"/>
      <c r="GE40" s="255"/>
      <c r="GF40" s="241"/>
      <c r="GG40" s="256"/>
      <c r="GH40" s="241"/>
      <c r="GI40" s="241"/>
      <c r="GJ40" s="241"/>
      <c r="GK40" s="239"/>
      <c r="GL40" s="255"/>
      <c r="GM40" s="255"/>
      <c r="GN40" s="241"/>
      <c r="GO40" s="256"/>
      <c r="GP40" s="241"/>
      <c r="GQ40" s="241"/>
      <c r="GR40" s="241"/>
      <c r="GS40" s="239"/>
      <c r="GT40" s="255"/>
      <c r="GU40" s="255"/>
      <c r="GV40" s="241"/>
      <c r="GW40" s="256"/>
      <c r="GX40" s="241"/>
      <c r="GY40" s="241"/>
      <c r="GZ40" s="241"/>
      <c r="HA40" s="239"/>
      <c r="HB40" s="255"/>
      <c r="HC40" s="255"/>
      <c r="HD40" s="241"/>
      <c r="HE40" s="256"/>
      <c r="HF40" s="241"/>
      <c r="HG40" s="241"/>
      <c r="HH40" s="241"/>
      <c r="HI40" s="239"/>
      <c r="HJ40" s="255"/>
      <c r="HK40" s="255"/>
      <c r="HL40" s="241"/>
      <c r="HM40" s="256"/>
      <c r="HN40" s="241"/>
      <c r="HO40" s="241"/>
      <c r="HP40" s="241"/>
      <c r="HQ40" s="239"/>
      <c r="HR40" s="255"/>
      <c r="HS40" s="255"/>
      <c r="HT40" s="241"/>
      <c r="HU40" s="256"/>
      <c r="HV40" s="241"/>
      <c r="HW40" s="241"/>
      <c r="HX40" s="241"/>
      <c r="HY40" s="239"/>
      <c r="HZ40" s="255"/>
      <c r="IA40" s="255"/>
      <c r="IB40" s="241"/>
      <c r="IC40" s="256"/>
      <c r="ID40" s="241"/>
      <c r="IE40" s="241"/>
      <c r="IF40" s="241"/>
      <c r="IG40" s="239"/>
      <c r="IH40" s="255"/>
      <c r="II40" s="255"/>
      <c r="IJ40" s="241"/>
      <c r="IK40" s="256"/>
      <c r="IL40" s="241"/>
      <c r="IM40" s="241"/>
      <c r="IN40" s="241"/>
      <c r="IO40" s="239"/>
      <c r="IP40" s="255"/>
      <c r="IQ40" s="255"/>
      <c r="IR40" s="241"/>
      <c r="IS40" s="256"/>
      <c r="IT40" s="241"/>
      <c r="IU40" s="241"/>
      <c r="IV40" s="241"/>
    </row>
    <row r="41" spans="1:256" s="221" customFormat="1" ht="15" customHeight="1">
      <c r="A41" s="233"/>
      <c r="B41" s="234"/>
      <c r="C41" s="234"/>
      <c r="D41" s="235"/>
      <c r="E41" s="268" t="s">
        <v>675</v>
      </c>
      <c r="F41" s="237">
        <f t="shared" ref="F41:F49" si="34">G41</f>
        <v>496.8</v>
      </c>
      <c r="G41" s="269">
        <v>496.8</v>
      </c>
      <c r="H41" s="235" t="s">
        <v>284</v>
      </c>
      <c r="I41" s="239"/>
      <c r="J41" s="234" t="s">
        <v>707</v>
      </c>
      <c r="K41" s="223" t="e">
        <f t="shared" si="0"/>
        <v>#VALUE!</v>
      </c>
      <c r="L41" s="199" t="e">
        <f t="shared" si="1"/>
        <v>#VALUE!</v>
      </c>
      <c r="M41" s="199" t="e">
        <f t="shared" si="2"/>
        <v>#VALUE!</v>
      </c>
      <c r="N41" s="241"/>
      <c r="O41" s="241"/>
      <c r="P41" s="241"/>
      <c r="Q41" s="239"/>
      <c r="R41" s="255"/>
      <c r="S41" s="255"/>
      <c r="T41" s="241"/>
      <c r="U41" s="256"/>
      <c r="V41" s="241"/>
      <c r="W41" s="241"/>
      <c r="X41" s="241"/>
      <c r="Y41" s="239"/>
      <c r="Z41" s="255"/>
      <c r="AA41" s="255"/>
      <c r="AB41" s="241"/>
      <c r="AC41" s="256"/>
      <c r="AD41" s="241"/>
      <c r="AE41" s="241"/>
      <c r="AF41" s="241"/>
      <c r="AG41" s="239"/>
      <c r="AH41" s="255"/>
      <c r="AI41" s="255"/>
      <c r="AJ41" s="241"/>
      <c r="AK41" s="256"/>
      <c r="AL41" s="241"/>
      <c r="AM41" s="241"/>
      <c r="AN41" s="241"/>
      <c r="AO41" s="239"/>
      <c r="AP41" s="255"/>
      <c r="AQ41" s="255"/>
      <c r="AR41" s="241"/>
      <c r="AS41" s="256"/>
      <c r="AT41" s="241"/>
      <c r="AU41" s="241"/>
      <c r="AV41" s="241"/>
      <c r="AW41" s="239"/>
      <c r="AX41" s="255"/>
      <c r="AY41" s="255"/>
      <c r="AZ41" s="241"/>
      <c r="BA41" s="256"/>
      <c r="BB41" s="241"/>
      <c r="BC41" s="241"/>
      <c r="BD41" s="241"/>
      <c r="BE41" s="239"/>
      <c r="BF41" s="255"/>
      <c r="BG41" s="255"/>
      <c r="BH41" s="241"/>
      <c r="BI41" s="256"/>
      <c r="BJ41" s="241"/>
      <c r="BK41" s="241"/>
      <c r="BL41" s="241"/>
      <c r="BM41" s="239"/>
      <c r="BN41" s="255"/>
      <c r="BO41" s="255"/>
      <c r="BP41" s="241"/>
      <c r="BQ41" s="256"/>
      <c r="BR41" s="241"/>
      <c r="BS41" s="241"/>
      <c r="BT41" s="241"/>
      <c r="BU41" s="239"/>
      <c r="BV41" s="255"/>
      <c r="BW41" s="255"/>
      <c r="BX41" s="241"/>
      <c r="BY41" s="256"/>
      <c r="BZ41" s="241"/>
      <c r="CA41" s="241"/>
      <c r="CB41" s="241"/>
      <c r="CC41" s="239"/>
      <c r="CD41" s="255"/>
      <c r="CE41" s="255"/>
      <c r="CF41" s="241"/>
      <c r="CG41" s="256"/>
      <c r="CH41" s="241"/>
      <c r="CI41" s="241"/>
      <c r="CJ41" s="241"/>
      <c r="CK41" s="239"/>
      <c r="CL41" s="255"/>
      <c r="CM41" s="255"/>
      <c r="CN41" s="241"/>
      <c r="CO41" s="256"/>
      <c r="CP41" s="241"/>
      <c r="CQ41" s="241"/>
      <c r="CR41" s="241"/>
      <c r="CS41" s="239"/>
      <c r="CT41" s="255"/>
      <c r="CU41" s="255"/>
      <c r="CV41" s="241"/>
      <c r="CW41" s="256"/>
      <c r="CX41" s="241"/>
      <c r="CY41" s="241"/>
      <c r="CZ41" s="241"/>
      <c r="DA41" s="239"/>
      <c r="DB41" s="255"/>
      <c r="DC41" s="255"/>
      <c r="DD41" s="241"/>
      <c r="DE41" s="256"/>
      <c r="DF41" s="241"/>
      <c r="DG41" s="241"/>
      <c r="DH41" s="241"/>
      <c r="DI41" s="239"/>
      <c r="DJ41" s="255"/>
      <c r="DK41" s="255"/>
      <c r="DL41" s="241"/>
      <c r="DM41" s="256"/>
      <c r="DN41" s="241"/>
      <c r="DO41" s="241"/>
      <c r="DP41" s="241"/>
      <c r="DQ41" s="239"/>
      <c r="DR41" s="255"/>
      <c r="DS41" s="255"/>
      <c r="DT41" s="241"/>
      <c r="DU41" s="256"/>
      <c r="DV41" s="241"/>
      <c r="DW41" s="241"/>
      <c r="DX41" s="241"/>
      <c r="DY41" s="239"/>
      <c r="DZ41" s="255"/>
      <c r="EA41" s="255"/>
      <c r="EB41" s="241"/>
      <c r="EC41" s="256"/>
      <c r="ED41" s="241"/>
      <c r="EE41" s="241"/>
      <c r="EF41" s="241"/>
      <c r="EG41" s="239"/>
      <c r="EH41" s="255"/>
      <c r="EI41" s="255"/>
      <c r="EJ41" s="241"/>
      <c r="EK41" s="256"/>
      <c r="EL41" s="241"/>
      <c r="EM41" s="241"/>
      <c r="EN41" s="241"/>
      <c r="EO41" s="239"/>
      <c r="EP41" s="255"/>
      <c r="EQ41" s="255"/>
      <c r="ER41" s="241"/>
      <c r="ES41" s="256"/>
      <c r="ET41" s="241"/>
      <c r="EU41" s="241"/>
      <c r="EV41" s="241"/>
      <c r="EW41" s="239"/>
      <c r="EX41" s="255"/>
      <c r="EY41" s="255"/>
      <c r="EZ41" s="241"/>
      <c r="FA41" s="256"/>
      <c r="FB41" s="241"/>
      <c r="FC41" s="241"/>
      <c r="FD41" s="241"/>
      <c r="FE41" s="239"/>
      <c r="FF41" s="255"/>
      <c r="FG41" s="255"/>
      <c r="FH41" s="241"/>
      <c r="FI41" s="256"/>
      <c r="FJ41" s="241"/>
      <c r="FK41" s="241"/>
      <c r="FL41" s="241"/>
      <c r="FM41" s="239"/>
      <c r="FN41" s="255"/>
      <c r="FO41" s="255"/>
      <c r="FP41" s="241"/>
      <c r="FQ41" s="256"/>
      <c r="FR41" s="241"/>
      <c r="FS41" s="241"/>
      <c r="FT41" s="241"/>
      <c r="FU41" s="239"/>
      <c r="FV41" s="255"/>
      <c r="FW41" s="255"/>
      <c r="FX41" s="241"/>
      <c r="FY41" s="256"/>
      <c r="FZ41" s="241"/>
      <c r="GA41" s="241"/>
      <c r="GB41" s="241"/>
      <c r="GC41" s="239"/>
      <c r="GD41" s="255"/>
      <c r="GE41" s="255"/>
      <c r="GF41" s="241"/>
      <c r="GG41" s="256"/>
      <c r="GH41" s="241"/>
      <c r="GI41" s="241"/>
      <c r="GJ41" s="241"/>
      <c r="GK41" s="239"/>
      <c r="GL41" s="255"/>
      <c r="GM41" s="255"/>
      <c r="GN41" s="241"/>
      <c r="GO41" s="256"/>
      <c r="GP41" s="241"/>
      <c r="GQ41" s="241"/>
      <c r="GR41" s="241"/>
      <c r="GS41" s="239"/>
      <c r="GT41" s="255"/>
      <c r="GU41" s="255"/>
      <c r="GV41" s="241"/>
      <c r="GW41" s="256"/>
      <c r="GX41" s="241"/>
      <c r="GY41" s="241"/>
      <c r="GZ41" s="241"/>
      <c r="HA41" s="239"/>
      <c r="HB41" s="255"/>
      <c r="HC41" s="255"/>
      <c r="HD41" s="241"/>
      <c r="HE41" s="256"/>
      <c r="HF41" s="241"/>
      <c r="HG41" s="241"/>
      <c r="HH41" s="241"/>
      <c r="HI41" s="239"/>
      <c r="HJ41" s="255"/>
      <c r="HK41" s="255"/>
      <c r="HL41" s="241"/>
      <c r="HM41" s="256"/>
      <c r="HN41" s="241"/>
      <c r="HO41" s="241"/>
      <c r="HP41" s="241"/>
      <c r="HQ41" s="239"/>
      <c r="HR41" s="255"/>
      <c r="HS41" s="255"/>
      <c r="HT41" s="241"/>
      <c r="HU41" s="256"/>
      <c r="HV41" s="241"/>
      <c r="HW41" s="241"/>
      <c r="HX41" s="241"/>
      <c r="HY41" s="239"/>
      <c r="HZ41" s="255"/>
      <c r="IA41" s="255"/>
      <c r="IB41" s="241"/>
      <c r="IC41" s="256"/>
      <c r="ID41" s="241"/>
      <c r="IE41" s="241"/>
      <c r="IF41" s="241"/>
      <c r="IG41" s="239"/>
      <c r="IH41" s="255"/>
      <c r="II41" s="255"/>
      <c r="IJ41" s="241"/>
      <c r="IK41" s="256"/>
      <c r="IL41" s="241"/>
      <c r="IM41" s="241"/>
      <c r="IN41" s="241"/>
      <c r="IO41" s="239"/>
      <c r="IP41" s="255"/>
      <c r="IQ41" s="255"/>
      <c r="IR41" s="241"/>
      <c r="IS41" s="256"/>
      <c r="IT41" s="241"/>
      <c r="IU41" s="241"/>
      <c r="IV41" s="241"/>
    </row>
    <row r="42" spans="1:256" s="221" customFormat="1" ht="15" customHeight="1">
      <c r="A42" s="270"/>
      <c r="B42" s="271"/>
      <c r="C42" s="234"/>
      <c r="D42" s="235"/>
      <c r="E42" s="272" t="s">
        <v>676</v>
      </c>
      <c r="F42" s="237">
        <f t="shared" si="34"/>
        <v>1200</v>
      </c>
      <c r="G42" s="269">
        <v>1200</v>
      </c>
      <c r="H42" s="235" t="s">
        <v>284</v>
      </c>
      <c r="I42" s="239"/>
      <c r="J42" s="234" t="s">
        <v>706</v>
      </c>
      <c r="K42" s="223">
        <f t="shared" si="0"/>
        <v>0</v>
      </c>
      <c r="L42" s="199">
        <f t="shared" si="1"/>
        <v>100</v>
      </c>
      <c r="M42" s="199">
        <f t="shared" si="2"/>
        <v>0</v>
      </c>
      <c r="N42" s="241"/>
      <c r="O42" s="241"/>
      <c r="P42" s="241"/>
      <c r="Q42" s="239"/>
      <c r="R42" s="255"/>
      <c r="S42" s="255"/>
      <c r="T42" s="241"/>
      <c r="U42" s="256"/>
      <c r="V42" s="241"/>
      <c r="W42" s="241"/>
      <c r="X42" s="241"/>
      <c r="Y42" s="239"/>
      <c r="Z42" s="255"/>
      <c r="AA42" s="255"/>
      <c r="AB42" s="241"/>
      <c r="AC42" s="256"/>
      <c r="AD42" s="241"/>
      <c r="AE42" s="241"/>
      <c r="AF42" s="241"/>
      <c r="AG42" s="239"/>
      <c r="AH42" s="255"/>
      <c r="AI42" s="255"/>
      <c r="AJ42" s="241"/>
      <c r="AK42" s="256"/>
      <c r="AL42" s="241"/>
      <c r="AM42" s="241"/>
      <c r="AN42" s="241"/>
      <c r="AO42" s="239"/>
      <c r="AP42" s="255"/>
      <c r="AQ42" s="255"/>
      <c r="AR42" s="241"/>
      <c r="AS42" s="256"/>
      <c r="AT42" s="241"/>
      <c r="AU42" s="241"/>
      <c r="AV42" s="241"/>
      <c r="AW42" s="239"/>
      <c r="AX42" s="255"/>
      <c r="AY42" s="255"/>
      <c r="AZ42" s="241"/>
      <c r="BA42" s="256"/>
      <c r="BB42" s="241"/>
      <c r="BC42" s="241"/>
      <c r="BD42" s="241"/>
      <c r="BE42" s="239"/>
      <c r="BF42" s="255"/>
      <c r="BG42" s="255"/>
      <c r="BH42" s="241"/>
      <c r="BI42" s="256"/>
      <c r="BJ42" s="241"/>
      <c r="BK42" s="241"/>
      <c r="BL42" s="241"/>
      <c r="BM42" s="239"/>
      <c r="BN42" s="255"/>
      <c r="BO42" s="255"/>
      <c r="BP42" s="241"/>
      <c r="BQ42" s="256"/>
      <c r="BR42" s="241"/>
      <c r="BS42" s="241"/>
      <c r="BT42" s="241"/>
      <c r="BU42" s="239"/>
      <c r="BV42" s="255"/>
      <c r="BW42" s="255"/>
      <c r="BX42" s="241"/>
      <c r="BY42" s="256"/>
      <c r="BZ42" s="241"/>
      <c r="CA42" s="241"/>
      <c r="CB42" s="241"/>
      <c r="CC42" s="239"/>
      <c r="CD42" s="255"/>
      <c r="CE42" s="255"/>
      <c r="CF42" s="241"/>
      <c r="CG42" s="256"/>
      <c r="CH42" s="241"/>
      <c r="CI42" s="241"/>
      <c r="CJ42" s="241"/>
      <c r="CK42" s="239"/>
      <c r="CL42" s="255"/>
      <c r="CM42" s="255"/>
      <c r="CN42" s="241"/>
      <c r="CO42" s="256"/>
      <c r="CP42" s="241"/>
      <c r="CQ42" s="241"/>
      <c r="CR42" s="241"/>
      <c r="CS42" s="239"/>
      <c r="CT42" s="255"/>
      <c r="CU42" s="255"/>
      <c r="CV42" s="241"/>
      <c r="CW42" s="256"/>
      <c r="CX42" s="241"/>
      <c r="CY42" s="241"/>
      <c r="CZ42" s="241"/>
      <c r="DA42" s="239"/>
      <c r="DB42" s="255"/>
      <c r="DC42" s="255"/>
      <c r="DD42" s="241"/>
      <c r="DE42" s="256"/>
      <c r="DF42" s="241"/>
      <c r="DG42" s="241"/>
      <c r="DH42" s="241"/>
      <c r="DI42" s="239"/>
      <c r="DJ42" s="255"/>
      <c r="DK42" s="255"/>
      <c r="DL42" s="241"/>
      <c r="DM42" s="256"/>
      <c r="DN42" s="241"/>
      <c r="DO42" s="241"/>
      <c r="DP42" s="241"/>
      <c r="DQ42" s="239"/>
      <c r="DR42" s="255"/>
      <c r="DS42" s="255"/>
      <c r="DT42" s="241"/>
      <c r="DU42" s="256"/>
      <c r="DV42" s="241"/>
      <c r="DW42" s="241"/>
      <c r="DX42" s="241"/>
      <c r="DY42" s="239"/>
      <c r="DZ42" s="255"/>
      <c r="EA42" s="255"/>
      <c r="EB42" s="241"/>
      <c r="EC42" s="256"/>
      <c r="ED42" s="241"/>
      <c r="EE42" s="241"/>
      <c r="EF42" s="241"/>
      <c r="EG42" s="239"/>
      <c r="EH42" s="255"/>
      <c r="EI42" s="255"/>
      <c r="EJ42" s="241"/>
      <c r="EK42" s="256"/>
      <c r="EL42" s="241"/>
      <c r="EM42" s="241"/>
      <c r="EN42" s="241"/>
      <c r="EO42" s="239"/>
      <c r="EP42" s="255"/>
      <c r="EQ42" s="255"/>
      <c r="ER42" s="241"/>
      <c r="ES42" s="256"/>
      <c r="ET42" s="241"/>
      <c r="EU42" s="241"/>
      <c r="EV42" s="241"/>
      <c r="EW42" s="239"/>
      <c r="EX42" s="255"/>
      <c r="EY42" s="255"/>
      <c r="EZ42" s="241"/>
      <c r="FA42" s="256"/>
      <c r="FB42" s="241"/>
      <c r="FC42" s="241"/>
      <c r="FD42" s="241"/>
      <c r="FE42" s="239"/>
      <c r="FF42" s="255"/>
      <c r="FG42" s="255"/>
      <c r="FH42" s="241"/>
      <c r="FI42" s="256"/>
      <c r="FJ42" s="241"/>
      <c r="FK42" s="241"/>
      <c r="FL42" s="241"/>
      <c r="FM42" s="239"/>
      <c r="FN42" s="255"/>
      <c r="FO42" s="255"/>
      <c r="FP42" s="241"/>
      <c r="FQ42" s="256"/>
      <c r="FR42" s="241"/>
      <c r="FS42" s="241"/>
      <c r="FT42" s="241"/>
      <c r="FU42" s="239"/>
      <c r="FV42" s="255"/>
      <c r="FW42" s="255"/>
      <c r="FX42" s="241"/>
      <c r="FY42" s="256"/>
      <c r="FZ42" s="241"/>
      <c r="GA42" s="241"/>
      <c r="GB42" s="241"/>
      <c r="GC42" s="239"/>
      <c r="GD42" s="255"/>
      <c r="GE42" s="255"/>
      <c r="GF42" s="241"/>
      <c r="GG42" s="256"/>
      <c r="GH42" s="241"/>
      <c r="GI42" s="241"/>
      <c r="GJ42" s="241"/>
      <c r="GK42" s="239"/>
      <c r="GL42" s="255"/>
      <c r="GM42" s="255"/>
      <c r="GN42" s="241"/>
      <c r="GO42" s="256"/>
      <c r="GP42" s="241"/>
      <c r="GQ42" s="241"/>
      <c r="GR42" s="241"/>
      <c r="GS42" s="239"/>
      <c r="GT42" s="255"/>
      <c r="GU42" s="255"/>
      <c r="GV42" s="241"/>
      <c r="GW42" s="256"/>
      <c r="GX42" s="241"/>
      <c r="GY42" s="241"/>
      <c r="GZ42" s="241"/>
      <c r="HA42" s="239"/>
      <c r="HB42" s="255"/>
      <c r="HC42" s="255"/>
      <c r="HD42" s="241"/>
      <c r="HE42" s="256"/>
      <c r="HF42" s="241"/>
      <c r="HG42" s="241"/>
      <c r="HH42" s="241"/>
      <c r="HI42" s="239"/>
      <c r="HJ42" s="255"/>
      <c r="HK42" s="255"/>
      <c r="HL42" s="241"/>
      <c r="HM42" s="256"/>
      <c r="HN42" s="241"/>
      <c r="HO42" s="241"/>
      <c r="HP42" s="241"/>
      <c r="HQ42" s="239"/>
      <c r="HR42" s="255"/>
      <c r="HS42" s="255"/>
      <c r="HT42" s="241"/>
      <c r="HU42" s="256"/>
      <c r="HV42" s="241"/>
      <c r="HW42" s="241"/>
      <c r="HX42" s="241"/>
      <c r="HY42" s="239"/>
      <c r="HZ42" s="255"/>
      <c r="IA42" s="255"/>
      <c r="IB42" s="241"/>
      <c r="IC42" s="256"/>
      <c r="ID42" s="241"/>
      <c r="IE42" s="241"/>
      <c r="IF42" s="241"/>
      <c r="IG42" s="239"/>
      <c r="IH42" s="255"/>
      <c r="II42" s="255"/>
      <c r="IJ42" s="241"/>
      <c r="IK42" s="256"/>
      <c r="IL42" s="241"/>
      <c r="IM42" s="241"/>
      <c r="IN42" s="241"/>
      <c r="IO42" s="239"/>
      <c r="IP42" s="255"/>
      <c r="IQ42" s="255"/>
      <c r="IR42" s="241"/>
      <c r="IS42" s="256"/>
      <c r="IT42" s="241"/>
      <c r="IU42" s="241"/>
      <c r="IV42" s="241"/>
    </row>
    <row r="43" spans="1:256" s="221" customFormat="1" ht="15" customHeight="1">
      <c r="A43" s="270">
        <v>2133</v>
      </c>
      <c r="B43" s="271" t="s">
        <v>108</v>
      </c>
      <c r="C43" s="234" t="s">
        <v>114</v>
      </c>
      <c r="D43" s="273">
        <v>3</v>
      </c>
      <c r="E43" s="274" t="s">
        <v>677</v>
      </c>
      <c r="F43" s="275">
        <f>G43+H43</f>
        <v>5567.5</v>
      </c>
      <c r="G43" s="269">
        <f>SUM(G44:G49)</f>
        <v>5567.5</v>
      </c>
      <c r="H43" s="235">
        <v>0</v>
      </c>
      <c r="I43" s="239"/>
      <c r="J43" s="234" t="s">
        <v>705</v>
      </c>
      <c r="K43" s="223" t="e">
        <f t="shared" si="0"/>
        <v>#VALUE!</v>
      </c>
      <c r="L43" s="199" t="e">
        <f t="shared" si="1"/>
        <v>#VALUE!</v>
      </c>
      <c r="M43" s="199" t="e">
        <f t="shared" si="2"/>
        <v>#VALUE!</v>
      </c>
      <c r="N43" s="241"/>
      <c r="O43" s="241"/>
      <c r="P43" s="241"/>
      <c r="Q43" s="239"/>
      <c r="R43" s="255"/>
      <c r="S43" s="255"/>
      <c r="T43" s="241"/>
      <c r="U43" s="256"/>
      <c r="V43" s="241"/>
      <c r="W43" s="241"/>
      <c r="X43" s="241"/>
      <c r="Y43" s="239"/>
      <c r="Z43" s="255"/>
      <c r="AA43" s="255"/>
      <c r="AB43" s="241"/>
      <c r="AC43" s="256"/>
      <c r="AD43" s="241"/>
      <c r="AE43" s="241"/>
      <c r="AF43" s="241"/>
      <c r="AG43" s="239"/>
      <c r="AH43" s="255"/>
      <c r="AI43" s="255"/>
      <c r="AJ43" s="241"/>
      <c r="AK43" s="256"/>
      <c r="AL43" s="241"/>
      <c r="AM43" s="241"/>
      <c r="AN43" s="241"/>
      <c r="AO43" s="239"/>
      <c r="AP43" s="255"/>
      <c r="AQ43" s="255"/>
      <c r="AR43" s="241"/>
      <c r="AS43" s="256"/>
      <c r="AT43" s="241"/>
      <c r="AU43" s="241"/>
      <c r="AV43" s="241"/>
      <c r="AW43" s="239"/>
      <c r="AX43" s="255"/>
      <c r="AY43" s="255"/>
      <c r="AZ43" s="241"/>
      <c r="BA43" s="256"/>
      <c r="BB43" s="241"/>
      <c r="BC43" s="241"/>
      <c r="BD43" s="241"/>
      <c r="BE43" s="239"/>
      <c r="BF43" s="255"/>
      <c r="BG43" s="255"/>
      <c r="BH43" s="241"/>
      <c r="BI43" s="256"/>
      <c r="BJ43" s="241"/>
      <c r="BK43" s="241"/>
      <c r="BL43" s="241"/>
      <c r="BM43" s="239"/>
      <c r="BN43" s="255"/>
      <c r="BO43" s="255"/>
      <c r="BP43" s="241"/>
      <c r="BQ43" s="256"/>
      <c r="BR43" s="241"/>
      <c r="BS43" s="241"/>
      <c r="BT43" s="241"/>
      <c r="BU43" s="239"/>
      <c r="BV43" s="255"/>
      <c r="BW43" s="255"/>
      <c r="BX43" s="241"/>
      <c r="BY43" s="256"/>
      <c r="BZ43" s="241"/>
      <c r="CA43" s="241"/>
      <c r="CB43" s="241"/>
      <c r="CC43" s="239"/>
      <c r="CD43" s="255"/>
      <c r="CE43" s="255"/>
      <c r="CF43" s="241"/>
      <c r="CG43" s="256"/>
      <c r="CH43" s="241"/>
      <c r="CI43" s="241"/>
      <c r="CJ43" s="241"/>
      <c r="CK43" s="239"/>
      <c r="CL43" s="255"/>
      <c r="CM43" s="255"/>
      <c r="CN43" s="241"/>
      <c r="CO43" s="256"/>
      <c r="CP43" s="241"/>
      <c r="CQ43" s="241"/>
      <c r="CR43" s="241"/>
      <c r="CS43" s="239"/>
      <c r="CT43" s="255"/>
      <c r="CU43" s="255"/>
      <c r="CV43" s="241"/>
      <c r="CW43" s="256"/>
      <c r="CX43" s="241"/>
      <c r="CY43" s="241"/>
      <c r="CZ43" s="241"/>
      <c r="DA43" s="239"/>
      <c r="DB43" s="255"/>
      <c r="DC43" s="255"/>
      <c r="DD43" s="241"/>
      <c r="DE43" s="256"/>
      <c r="DF43" s="241"/>
      <c r="DG43" s="241"/>
      <c r="DH43" s="241"/>
      <c r="DI43" s="239"/>
      <c r="DJ43" s="255"/>
      <c r="DK43" s="255"/>
      <c r="DL43" s="241"/>
      <c r="DM43" s="256"/>
      <c r="DN43" s="241"/>
      <c r="DO43" s="241"/>
      <c r="DP43" s="241"/>
      <c r="DQ43" s="239"/>
      <c r="DR43" s="255"/>
      <c r="DS43" s="255"/>
      <c r="DT43" s="241"/>
      <c r="DU43" s="256"/>
      <c r="DV43" s="241"/>
      <c r="DW43" s="241"/>
      <c r="DX43" s="241"/>
      <c r="DY43" s="239"/>
      <c r="DZ43" s="255"/>
      <c r="EA43" s="255"/>
      <c r="EB43" s="241"/>
      <c r="EC43" s="256"/>
      <c r="ED43" s="241"/>
      <c r="EE43" s="241"/>
      <c r="EF43" s="241"/>
      <c r="EG43" s="239"/>
      <c r="EH43" s="255"/>
      <c r="EI43" s="255"/>
      <c r="EJ43" s="241"/>
      <c r="EK43" s="256"/>
      <c r="EL43" s="241"/>
      <c r="EM43" s="241"/>
      <c r="EN43" s="241"/>
      <c r="EO43" s="239"/>
      <c r="EP43" s="255"/>
      <c r="EQ43" s="255"/>
      <c r="ER43" s="241"/>
      <c r="ES43" s="256"/>
      <c r="ET43" s="241"/>
      <c r="EU43" s="241"/>
      <c r="EV43" s="241"/>
      <c r="EW43" s="239"/>
      <c r="EX43" s="255"/>
      <c r="EY43" s="255"/>
      <c r="EZ43" s="241"/>
      <c r="FA43" s="256"/>
      <c r="FB43" s="241"/>
      <c r="FC43" s="241"/>
      <c r="FD43" s="241"/>
      <c r="FE43" s="239"/>
      <c r="FF43" s="255"/>
      <c r="FG43" s="255"/>
      <c r="FH43" s="241"/>
      <c r="FI43" s="256"/>
      <c r="FJ43" s="241"/>
      <c r="FK43" s="241"/>
      <c r="FL43" s="241"/>
      <c r="FM43" s="239"/>
      <c r="FN43" s="255"/>
      <c r="FO43" s="255"/>
      <c r="FP43" s="241"/>
      <c r="FQ43" s="256"/>
      <c r="FR43" s="241"/>
      <c r="FS43" s="241"/>
      <c r="FT43" s="241"/>
      <c r="FU43" s="239"/>
      <c r="FV43" s="255"/>
      <c r="FW43" s="255"/>
      <c r="FX43" s="241"/>
      <c r="FY43" s="256"/>
      <c r="FZ43" s="241"/>
      <c r="GA43" s="241"/>
      <c r="GB43" s="241"/>
      <c r="GC43" s="239"/>
      <c r="GD43" s="255"/>
      <c r="GE43" s="255"/>
      <c r="GF43" s="241"/>
      <c r="GG43" s="256"/>
      <c r="GH43" s="241"/>
      <c r="GI43" s="241"/>
      <c r="GJ43" s="241"/>
      <c r="GK43" s="239"/>
      <c r="GL43" s="255"/>
      <c r="GM43" s="255"/>
      <c r="GN43" s="241"/>
      <c r="GO43" s="256"/>
      <c r="GP43" s="241"/>
      <c r="GQ43" s="241"/>
      <c r="GR43" s="241"/>
      <c r="GS43" s="239"/>
      <c r="GT43" s="255"/>
      <c r="GU43" s="255"/>
      <c r="GV43" s="241"/>
      <c r="GW43" s="256"/>
      <c r="GX43" s="241"/>
      <c r="GY43" s="241"/>
      <c r="GZ43" s="241"/>
      <c r="HA43" s="239"/>
      <c r="HB43" s="255"/>
      <c r="HC43" s="255"/>
      <c r="HD43" s="241"/>
      <c r="HE43" s="256"/>
      <c r="HF43" s="241"/>
      <c r="HG43" s="241"/>
      <c r="HH43" s="241"/>
      <c r="HI43" s="239"/>
      <c r="HJ43" s="255"/>
      <c r="HK43" s="255"/>
      <c r="HL43" s="241"/>
      <c r="HM43" s="256"/>
      <c r="HN43" s="241"/>
      <c r="HO43" s="241"/>
      <c r="HP43" s="241"/>
      <c r="HQ43" s="239"/>
      <c r="HR43" s="255"/>
      <c r="HS43" s="255"/>
      <c r="HT43" s="241"/>
      <c r="HU43" s="256"/>
      <c r="HV43" s="241"/>
      <c r="HW43" s="241"/>
      <c r="HX43" s="241"/>
      <c r="HY43" s="239"/>
      <c r="HZ43" s="255"/>
      <c r="IA43" s="255"/>
      <c r="IB43" s="241"/>
      <c r="IC43" s="256"/>
      <c r="ID43" s="241"/>
      <c r="IE43" s="241"/>
      <c r="IF43" s="241"/>
      <c r="IG43" s="239"/>
      <c r="IH43" s="255"/>
      <c r="II43" s="255"/>
      <c r="IJ43" s="241"/>
      <c r="IK43" s="256"/>
      <c r="IL43" s="241"/>
      <c r="IM43" s="241"/>
      <c r="IN43" s="241"/>
      <c r="IO43" s="239"/>
      <c r="IP43" s="255"/>
      <c r="IQ43" s="255"/>
      <c r="IR43" s="241"/>
      <c r="IS43" s="256"/>
      <c r="IT43" s="241"/>
      <c r="IU43" s="241"/>
      <c r="IV43" s="241"/>
    </row>
    <row r="44" spans="1:256" s="221" customFormat="1" ht="15" customHeight="1">
      <c r="A44" s="270"/>
      <c r="B44" s="271"/>
      <c r="C44" s="234"/>
      <c r="D44" s="235"/>
      <c r="E44" s="272" t="s">
        <v>655</v>
      </c>
      <c r="F44" s="237">
        <f t="shared" si="34"/>
        <v>4822</v>
      </c>
      <c r="G44" s="276">
        <v>4822</v>
      </c>
      <c r="H44" s="235" t="s">
        <v>284</v>
      </c>
      <c r="I44" s="239"/>
      <c r="J44" s="234" t="s">
        <v>704</v>
      </c>
      <c r="K44" s="223">
        <f t="shared" si="0"/>
        <v>122</v>
      </c>
      <c r="L44" s="199">
        <f t="shared" si="1"/>
        <v>102.59574468085107</v>
      </c>
      <c r="M44" s="199">
        <f t="shared" si="2"/>
        <v>2.5957446808510696</v>
      </c>
      <c r="N44" s="241"/>
      <c r="O44" s="241"/>
      <c r="P44" s="241"/>
      <c r="Q44" s="239"/>
      <c r="R44" s="255"/>
      <c r="S44" s="255"/>
      <c r="T44" s="241"/>
      <c r="U44" s="256"/>
      <c r="V44" s="241"/>
      <c r="W44" s="241"/>
      <c r="X44" s="241"/>
      <c r="Y44" s="239"/>
      <c r="Z44" s="255"/>
      <c r="AA44" s="255"/>
      <c r="AB44" s="241"/>
      <c r="AC44" s="256"/>
      <c r="AD44" s="241"/>
      <c r="AE44" s="241"/>
      <c r="AF44" s="241"/>
      <c r="AG44" s="239"/>
      <c r="AH44" s="255"/>
      <c r="AI44" s="255"/>
      <c r="AJ44" s="241"/>
      <c r="AK44" s="256"/>
      <c r="AL44" s="241"/>
      <c r="AM44" s="241"/>
      <c r="AN44" s="241"/>
      <c r="AO44" s="239"/>
      <c r="AP44" s="255"/>
      <c r="AQ44" s="255"/>
      <c r="AR44" s="241"/>
      <c r="AS44" s="256"/>
      <c r="AT44" s="241"/>
      <c r="AU44" s="241"/>
      <c r="AV44" s="241"/>
      <c r="AW44" s="239"/>
      <c r="AX44" s="255"/>
      <c r="AY44" s="255"/>
      <c r="AZ44" s="241"/>
      <c r="BA44" s="256"/>
      <c r="BB44" s="241"/>
      <c r="BC44" s="241"/>
      <c r="BD44" s="241"/>
      <c r="BE44" s="239"/>
      <c r="BF44" s="255"/>
      <c r="BG44" s="255"/>
      <c r="BH44" s="241"/>
      <c r="BI44" s="256"/>
      <c r="BJ44" s="241"/>
      <c r="BK44" s="241"/>
      <c r="BL44" s="241"/>
      <c r="BM44" s="239"/>
      <c r="BN44" s="255"/>
      <c r="BO44" s="255"/>
      <c r="BP44" s="241"/>
      <c r="BQ44" s="256"/>
      <c r="BR44" s="241"/>
      <c r="BS44" s="241"/>
      <c r="BT44" s="241"/>
      <c r="BU44" s="239"/>
      <c r="BV44" s="255"/>
      <c r="BW44" s="255"/>
      <c r="BX44" s="241"/>
      <c r="BY44" s="256"/>
      <c r="BZ44" s="241"/>
      <c r="CA44" s="241"/>
      <c r="CB44" s="241"/>
      <c r="CC44" s="239"/>
      <c r="CD44" s="255"/>
      <c r="CE44" s="255"/>
      <c r="CF44" s="241"/>
      <c r="CG44" s="256"/>
      <c r="CH44" s="241"/>
      <c r="CI44" s="241"/>
      <c r="CJ44" s="241"/>
      <c r="CK44" s="239"/>
      <c r="CL44" s="255"/>
      <c r="CM44" s="255"/>
      <c r="CN44" s="241"/>
      <c r="CO44" s="256"/>
      <c r="CP44" s="241"/>
      <c r="CQ44" s="241"/>
      <c r="CR44" s="241"/>
      <c r="CS44" s="239"/>
      <c r="CT44" s="255"/>
      <c r="CU44" s="255"/>
      <c r="CV44" s="241"/>
      <c r="CW44" s="256"/>
      <c r="CX44" s="241"/>
      <c r="CY44" s="241"/>
      <c r="CZ44" s="241"/>
      <c r="DA44" s="239"/>
      <c r="DB44" s="255"/>
      <c r="DC44" s="255"/>
      <c r="DD44" s="241"/>
      <c r="DE44" s="256"/>
      <c r="DF44" s="241"/>
      <c r="DG44" s="241"/>
      <c r="DH44" s="241"/>
      <c r="DI44" s="239"/>
      <c r="DJ44" s="255"/>
      <c r="DK44" s="255"/>
      <c r="DL44" s="241"/>
      <c r="DM44" s="256"/>
      <c r="DN44" s="241"/>
      <c r="DO44" s="241"/>
      <c r="DP44" s="241"/>
      <c r="DQ44" s="239"/>
      <c r="DR44" s="255"/>
      <c r="DS44" s="255"/>
      <c r="DT44" s="241"/>
      <c r="DU44" s="256"/>
      <c r="DV44" s="241"/>
      <c r="DW44" s="241"/>
      <c r="DX44" s="241"/>
      <c r="DY44" s="239"/>
      <c r="DZ44" s="255"/>
      <c r="EA44" s="255"/>
      <c r="EB44" s="241"/>
      <c r="EC44" s="256"/>
      <c r="ED44" s="241"/>
      <c r="EE44" s="241"/>
      <c r="EF44" s="241"/>
      <c r="EG44" s="239"/>
      <c r="EH44" s="255"/>
      <c r="EI44" s="255"/>
      <c r="EJ44" s="241"/>
      <c r="EK44" s="256"/>
      <c r="EL44" s="241"/>
      <c r="EM44" s="241"/>
      <c r="EN44" s="241"/>
      <c r="EO44" s="239"/>
      <c r="EP44" s="255"/>
      <c r="EQ44" s="255"/>
      <c r="ER44" s="241"/>
      <c r="ES44" s="256"/>
      <c r="ET44" s="241"/>
      <c r="EU44" s="241"/>
      <c r="EV44" s="241"/>
      <c r="EW44" s="239"/>
      <c r="EX44" s="255"/>
      <c r="EY44" s="255"/>
      <c r="EZ44" s="241"/>
      <c r="FA44" s="256"/>
      <c r="FB44" s="241"/>
      <c r="FC44" s="241"/>
      <c r="FD44" s="241"/>
      <c r="FE44" s="239"/>
      <c r="FF44" s="255"/>
      <c r="FG44" s="255"/>
      <c r="FH44" s="241"/>
      <c r="FI44" s="256"/>
      <c r="FJ44" s="241"/>
      <c r="FK44" s="241"/>
      <c r="FL44" s="241"/>
      <c r="FM44" s="239"/>
      <c r="FN44" s="255"/>
      <c r="FO44" s="255"/>
      <c r="FP44" s="241"/>
      <c r="FQ44" s="256"/>
      <c r="FR44" s="241"/>
      <c r="FS44" s="241"/>
      <c r="FT44" s="241"/>
      <c r="FU44" s="239"/>
      <c r="FV44" s="255"/>
      <c r="FW44" s="255"/>
      <c r="FX44" s="241"/>
      <c r="FY44" s="256"/>
      <c r="FZ44" s="241"/>
      <c r="GA44" s="241"/>
      <c r="GB44" s="241"/>
      <c r="GC44" s="239"/>
      <c r="GD44" s="255"/>
      <c r="GE44" s="255"/>
      <c r="GF44" s="241"/>
      <c r="GG44" s="256"/>
      <c r="GH44" s="241"/>
      <c r="GI44" s="241"/>
      <c r="GJ44" s="241"/>
      <c r="GK44" s="239"/>
      <c r="GL44" s="255"/>
      <c r="GM44" s="255"/>
      <c r="GN44" s="241"/>
      <c r="GO44" s="256"/>
      <c r="GP44" s="241"/>
      <c r="GQ44" s="241"/>
      <c r="GR44" s="241"/>
      <c r="GS44" s="239"/>
      <c r="GT44" s="255"/>
      <c r="GU44" s="255"/>
      <c r="GV44" s="241"/>
      <c r="GW44" s="256"/>
      <c r="GX44" s="241"/>
      <c r="GY44" s="241"/>
      <c r="GZ44" s="241"/>
      <c r="HA44" s="239"/>
      <c r="HB44" s="255"/>
      <c r="HC44" s="255"/>
      <c r="HD44" s="241"/>
      <c r="HE44" s="256"/>
      <c r="HF44" s="241"/>
      <c r="HG44" s="241"/>
      <c r="HH44" s="241"/>
      <c r="HI44" s="239"/>
      <c r="HJ44" s="255"/>
      <c r="HK44" s="255"/>
      <c r="HL44" s="241"/>
      <c r="HM44" s="256"/>
      <c r="HN44" s="241"/>
      <c r="HO44" s="241"/>
      <c r="HP44" s="241"/>
      <c r="HQ44" s="239"/>
      <c r="HR44" s="255"/>
      <c r="HS44" s="255"/>
      <c r="HT44" s="241"/>
      <c r="HU44" s="256"/>
      <c r="HV44" s="241"/>
      <c r="HW44" s="241"/>
      <c r="HX44" s="241"/>
      <c r="HY44" s="239"/>
      <c r="HZ44" s="255"/>
      <c r="IA44" s="255"/>
      <c r="IB44" s="241"/>
      <c r="IC44" s="256"/>
      <c r="ID44" s="241"/>
      <c r="IE44" s="241"/>
      <c r="IF44" s="241"/>
      <c r="IG44" s="239"/>
      <c r="IH44" s="255"/>
      <c r="II44" s="255"/>
      <c r="IJ44" s="241"/>
      <c r="IK44" s="256"/>
      <c r="IL44" s="241"/>
      <c r="IM44" s="241"/>
      <c r="IN44" s="241"/>
      <c r="IO44" s="239"/>
      <c r="IP44" s="255"/>
      <c r="IQ44" s="255"/>
      <c r="IR44" s="241"/>
      <c r="IS44" s="256"/>
      <c r="IT44" s="241"/>
      <c r="IU44" s="241"/>
      <c r="IV44" s="241"/>
    </row>
    <row r="45" spans="1:256" s="221" customFormat="1" ht="15" customHeight="1">
      <c r="A45" s="270"/>
      <c r="B45" s="271"/>
      <c r="C45" s="234"/>
      <c r="D45" s="235"/>
      <c r="E45" s="272" t="s">
        <v>678</v>
      </c>
      <c r="F45" s="237">
        <f t="shared" si="34"/>
        <v>258.60000000000002</v>
      </c>
      <c r="G45" s="276">
        <v>258.60000000000002</v>
      </c>
      <c r="H45" s="235" t="s">
        <v>284</v>
      </c>
      <c r="I45" s="239"/>
      <c r="J45" s="234" t="s">
        <v>703</v>
      </c>
      <c r="K45" s="223" t="e">
        <f t="shared" si="0"/>
        <v>#VALUE!</v>
      </c>
      <c r="L45" s="199" t="e">
        <f t="shared" si="1"/>
        <v>#VALUE!</v>
      </c>
      <c r="M45" s="199" t="e">
        <f t="shared" si="2"/>
        <v>#VALUE!</v>
      </c>
      <c r="N45" s="241"/>
      <c r="O45" s="241"/>
      <c r="P45" s="241"/>
      <c r="Q45" s="239"/>
      <c r="R45" s="255"/>
      <c r="S45" s="255"/>
      <c r="T45" s="241"/>
      <c r="U45" s="256"/>
      <c r="V45" s="241"/>
      <c r="W45" s="241"/>
      <c r="X45" s="241"/>
      <c r="Y45" s="239"/>
      <c r="Z45" s="255"/>
      <c r="AA45" s="255"/>
      <c r="AB45" s="241"/>
      <c r="AC45" s="256"/>
      <c r="AD45" s="241"/>
      <c r="AE45" s="241"/>
      <c r="AF45" s="241"/>
      <c r="AG45" s="239"/>
      <c r="AH45" s="255"/>
      <c r="AI45" s="255"/>
      <c r="AJ45" s="241"/>
      <c r="AK45" s="256"/>
      <c r="AL45" s="241"/>
      <c r="AM45" s="241"/>
      <c r="AN45" s="241"/>
      <c r="AO45" s="239"/>
      <c r="AP45" s="255"/>
      <c r="AQ45" s="255"/>
      <c r="AR45" s="241"/>
      <c r="AS45" s="256"/>
      <c r="AT45" s="241"/>
      <c r="AU45" s="241"/>
      <c r="AV45" s="241"/>
      <c r="AW45" s="239"/>
      <c r="AX45" s="255"/>
      <c r="AY45" s="255"/>
      <c r="AZ45" s="241"/>
      <c r="BA45" s="256"/>
      <c r="BB45" s="241"/>
      <c r="BC45" s="241"/>
      <c r="BD45" s="241"/>
      <c r="BE45" s="239"/>
      <c r="BF45" s="255"/>
      <c r="BG45" s="255"/>
      <c r="BH45" s="241"/>
      <c r="BI45" s="256"/>
      <c r="BJ45" s="241"/>
      <c r="BK45" s="241"/>
      <c r="BL45" s="241"/>
      <c r="BM45" s="239"/>
      <c r="BN45" s="255"/>
      <c r="BO45" s="255"/>
      <c r="BP45" s="241"/>
      <c r="BQ45" s="256"/>
      <c r="BR45" s="241"/>
      <c r="BS45" s="241"/>
      <c r="BT45" s="241"/>
      <c r="BU45" s="239"/>
      <c r="BV45" s="255"/>
      <c r="BW45" s="255"/>
      <c r="BX45" s="241"/>
      <c r="BY45" s="256"/>
      <c r="BZ45" s="241"/>
      <c r="CA45" s="241"/>
      <c r="CB45" s="241"/>
      <c r="CC45" s="239"/>
      <c r="CD45" s="255"/>
      <c r="CE45" s="255"/>
      <c r="CF45" s="241"/>
      <c r="CG45" s="256"/>
      <c r="CH45" s="241"/>
      <c r="CI45" s="241"/>
      <c r="CJ45" s="241"/>
      <c r="CK45" s="239"/>
      <c r="CL45" s="255"/>
      <c r="CM45" s="255"/>
      <c r="CN45" s="241"/>
      <c r="CO45" s="256"/>
      <c r="CP45" s="241"/>
      <c r="CQ45" s="241"/>
      <c r="CR45" s="241"/>
      <c r="CS45" s="239"/>
      <c r="CT45" s="255"/>
      <c r="CU45" s="255"/>
      <c r="CV45" s="241"/>
      <c r="CW45" s="256"/>
      <c r="CX45" s="241"/>
      <c r="CY45" s="241"/>
      <c r="CZ45" s="241"/>
      <c r="DA45" s="239"/>
      <c r="DB45" s="255"/>
      <c r="DC45" s="255"/>
      <c r="DD45" s="241"/>
      <c r="DE45" s="256"/>
      <c r="DF45" s="241"/>
      <c r="DG45" s="241"/>
      <c r="DH45" s="241"/>
      <c r="DI45" s="239"/>
      <c r="DJ45" s="255"/>
      <c r="DK45" s="255"/>
      <c r="DL45" s="241"/>
      <c r="DM45" s="256"/>
      <c r="DN45" s="241"/>
      <c r="DO45" s="241"/>
      <c r="DP45" s="241"/>
      <c r="DQ45" s="239"/>
      <c r="DR45" s="255"/>
      <c r="DS45" s="255"/>
      <c r="DT45" s="241"/>
      <c r="DU45" s="256"/>
      <c r="DV45" s="241"/>
      <c r="DW45" s="241"/>
      <c r="DX45" s="241"/>
      <c r="DY45" s="239"/>
      <c r="DZ45" s="255"/>
      <c r="EA45" s="255"/>
      <c r="EB45" s="241"/>
      <c r="EC45" s="256"/>
      <c r="ED45" s="241"/>
      <c r="EE45" s="241"/>
      <c r="EF45" s="241"/>
      <c r="EG45" s="239"/>
      <c r="EH45" s="255"/>
      <c r="EI45" s="255"/>
      <c r="EJ45" s="241"/>
      <c r="EK45" s="256"/>
      <c r="EL45" s="241"/>
      <c r="EM45" s="241"/>
      <c r="EN45" s="241"/>
      <c r="EO45" s="239"/>
      <c r="EP45" s="255"/>
      <c r="EQ45" s="255"/>
      <c r="ER45" s="241"/>
      <c r="ES45" s="256"/>
      <c r="ET45" s="241"/>
      <c r="EU45" s="241"/>
      <c r="EV45" s="241"/>
      <c r="EW45" s="239"/>
      <c r="EX45" s="255"/>
      <c r="EY45" s="255"/>
      <c r="EZ45" s="241"/>
      <c r="FA45" s="256"/>
      <c r="FB45" s="241"/>
      <c r="FC45" s="241"/>
      <c r="FD45" s="241"/>
      <c r="FE45" s="239"/>
      <c r="FF45" s="255"/>
      <c r="FG45" s="255"/>
      <c r="FH45" s="241"/>
      <c r="FI45" s="256"/>
      <c r="FJ45" s="241"/>
      <c r="FK45" s="241"/>
      <c r="FL45" s="241"/>
      <c r="FM45" s="239"/>
      <c r="FN45" s="255"/>
      <c r="FO45" s="255"/>
      <c r="FP45" s="241"/>
      <c r="FQ45" s="256"/>
      <c r="FR45" s="241"/>
      <c r="FS45" s="241"/>
      <c r="FT45" s="241"/>
      <c r="FU45" s="239"/>
      <c r="FV45" s="255"/>
      <c r="FW45" s="255"/>
      <c r="FX45" s="241"/>
      <c r="FY45" s="256"/>
      <c r="FZ45" s="241"/>
      <c r="GA45" s="241"/>
      <c r="GB45" s="241"/>
      <c r="GC45" s="239"/>
      <c r="GD45" s="255"/>
      <c r="GE45" s="255"/>
      <c r="GF45" s="241"/>
      <c r="GG45" s="256"/>
      <c r="GH45" s="241"/>
      <c r="GI45" s="241"/>
      <c r="GJ45" s="241"/>
      <c r="GK45" s="239"/>
      <c r="GL45" s="255"/>
      <c r="GM45" s="255"/>
      <c r="GN45" s="241"/>
      <c r="GO45" s="256"/>
      <c r="GP45" s="241"/>
      <c r="GQ45" s="241"/>
      <c r="GR45" s="241"/>
      <c r="GS45" s="239"/>
      <c r="GT45" s="255"/>
      <c r="GU45" s="255"/>
      <c r="GV45" s="241"/>
      <c r="GW45" s="256"/>
      <c r="GX45" s="241"/>
      <c r="GY45" s="241"/>
      <c r="GZ45" s="241"/>
      <c r="HA45" s="239"/>
      <c r="HB45" s="255"/>
      <c r="HC45" s="255"/>
      <c r="HD45" s="241"/>
      <c r="HE45" s="256"/>
      <c r="HF45" s="241"/>
      <c r="HG45" s="241"/>
      <c r="HH45" s="241"/>
      <c r="HI45" s="239"/>
      <c r="HJ45" s="255"/>
      <c r="HK45" s="255"/>
      <c r="HL45" s="241"/>
      <c r="HM45" s="256"/>
      <c r="HN45" s="241"/>
      <c r="HO45" s="241"/>
      <c r="HP45" s="241"/>
      <c r="HQ45" s="239"/>
      <c r="HR45" s="255"/>
      <c r="HS45" s="255"/>
      <c r="HT45" s="241"/>
      <c r="HU45" s="256"/>
      <c r="HV45" s="241"/>
      <c r="HW45" s="241"/>
      <c r="HX45" s="241"/>
      <c r="HY45" s="239"/>
      <c r="HZ45" s="255"/>
      <c r="IA45" s="255"/>
      <c r="IB45" s="241"/>
      <c r="IC45" s="256"/>
      <c r="ID45" s="241"/>
      <c r="IE45" s="241"/>
      <c r="IF45" s="241"/>
      <c r="IG45" s="239"/>
      <c r="IH45" s="255"/>
      <c r="II45" s="255"/>
      <c r="IJ45" s="241"/>
      <c r="IK45" s="256"/>
      <c r="IL45" s="241"/>
      <c r="IM45" s="241"/>
      <c r="IN45" s="241"/>
      <c r="IO45" s="239"/>
      <c r="IP45" s="255"/>
      <c r="IQ45" s="255"/>
      <c r="IR45" s="241"/>
      <c r="IS45" s="256"/>
      <c r="IT45" s="241"/>
      <c r="IU45" s="241"/>
      <c r="IV45" s="241"/>
    </row>
    <row r="46" spans="1:256" s="221" customFormat="1" ht="15" customHeight="1">
      <c r="A46" s="270"/>
      <c r="B46" s="271"/>
      <c r="C46" s="234"/>
      <c r="D46" s="235"/>
      <c r="E46" s="272" t="s">
        <v>679</v>
      </c>
      <c r="F46" s="237">
        <f t="shared" si="34"/>
        <v>168.9</v>
      </c>
      <c r="G46" s="276">
        <v>168.9</v>
      </c>
      <c r="H46" s="235" t="s">
        <v>284</v>
      </c>
      <c r="I46" s="239"/>
      <c r="J46" s="234" t="s">
        <v>702</v>
      </c>
      <c r="K46" s="223">
        <f t="shared" si="0"/>
        <v>48.900000000000006</v>
      </c>
      <c r="L46" s="199">
        <f t="shared" si="1"/>
        <v>140.75</v>
      </c>
      <c r="M46" s="199">
        <f t="shared" si="2"/>
        <v>40.75</v>
      </c>
      <c r="N46" s="241"/>
      <c r="O46" s="241"/>
      <c r="P46" s="241"/>
      <c r="Q46" s="239"/>
      <c r="R46" s="255"/>
      <c r="S46" s="255"/>
      <c r="T46" s="241"/>
      <c r="U46" s="256"/>
      <c r="V46" s="241"/>
      <c r="W46" s="241"/>
      <c r="X46" s="241"/>
      <c r="Y46" s="239"/>
      <c r="Z46" s="255"/>
      <c r="AA46" s="255"/>
      <c r="AB46" s="241"/>
      <c r="AC46" s="256"/>
      <c r="AD46" s="241"/>
      <c r="AE46" s="241"/>
      <c r="AF46" s="241"/>
      <c r="AG46" s="239"/>
      <c r="AH46" s="255"/>
      <c r="AI46" s="255"/>
      <c r="AJ46" s="241"/>
      <c r="AK46" s="256"/>
      <c r="AL46" s="241"/>
      <c r="AM46" s="241"/>
      <c r="AN46" s="241"/>
      <c r="AO46" s="239"/>
      <c r="AP46" s="255"/>
      <c r="AQ46" s="255"/>
      <c r="AR46" s="241"/>
      <c r="AS46" s="256"/>
      <c r="AT46" s="241"/>
      <c r="AU46" s="241"/>
      <c r="AV46" s="241"/>
      <c r="AW46" s="239"/>
      <c r="AX46" s="255"/>
      <c r="AY46" s="255"/>
      <c r="AZ46" s="241"/>
      <c r="BA46" s="256"/>
      <c r="BB46" s="241"/>
      <c r="BC46" s="241"/>
      <c r="BD46" s="241"/>
      <c r="BE46" s="239"/>
      <c r="BF46" s="255"/>
      <c r="BG46" s="255"/>
      <c r="BH46" s="241"/>
      <c r="BI46" s="256"/>
      <c r="BJ46" s="241"/>
      <c r="BK46" s="241"/>
      <c r="BL46" s="241"/>
      <c r="BM46" s="239"/>
      <c r="BN46" s="255"/>
      <c r="BO46" s="255"/>
      <c r="BP46" s="241"/>
      <c r="BQ46" s="256"/>
      <c r="BR46" s="241"/>
      <c r="BS46" s="241"/>
      <c r="BT46" s="241"/>
      <c r="BU46" s="239"/>
      <c r="BV46" s="255"/>
      <c r="BW46" s="255"/>
      <c r="BX46" s="241"/>
      <c r="BY46" s="256"/>
      <c r="BZ46" s="241"/>
      <c r="CA46" s="241"/>
      <c r="CB46" s="241"/>
      <c r="CC46" s="239"/>
      <c r="CD46" s="255"/>
      <c r="CE46" s="255"/>
      <c r="CF46" s="241"/>
      <c r="CG46" s="256"/>
      <c r="CH46" s="241"/>
      <c r="CI46" s="241"/>
      <c r="CJ46" s="241"/>
      <c r="CK46" s="239"/>
      <c r="CL46" s="255"/>
      <c r="CM46" s="255"/>
      <c r="CN46" s="241"/>
      <c r="CO46" s="256"/>
      <c r="CP46" s="241"/>
      <c r="CQ46" s="241"/>
      <c r="CR46" s="241"/>
      <c r="CS46" s="239"/>
      <c r="CT46" s="255"/>
      <c r="CU46" s="255"/>
      <c r="CV46" s="241"/>
      <c r="CW46" s="256"/>
      <c r="CX46" s="241"/>
      <c r="CY46" s="241"/>
      <c r="CZ46" s="241"/>
      <c r="DA46" s="239"/>
      <c r="DB46" s="255"/>
      <c r="DC46" s="255"/>
      <c r="DD46" s="241"/>
      <c r="DE46" s="256"/>
      <c r="DF46" s="241"/>
      <c r="DG46" s="241"/>
      <c r="DH46" s="241"/>
      <c r="DI46" s="239"/>
      <c r="DJ46" s="255"/>
      <c r="DK46" s="255"/>
      <c r="DL46" s="241"/>
      <c r="DM46" s="256"/>
      <c r="DN46" s="241"/>
      <c r="DO46" s="241"/>
      <c r="DP46" s="241"/>
      <c r="DQ46" s="239"/>
      <c r="DR46" s="255"/>
      <c r="DS46" s="255"/>
      <c r="DT46" s="241"/>
      <c r="DU46" s="256"/>
      <c r="DV46" s="241"/>
      <c r="DW46" s="241"/>
      <c r="DX46" s="241"/>
      <c r="DY46" s="239"/>
      <c r="DZ46" s="255"/>
      <c r="EA46" s="255"/>
      <c r="EB46" s="241"/>
      <c r="EC46" s="256"/>
      <c r="ED46" s="241"/>
      <c r="EE46" s="241"/>
      <c r="EF46" s="241"/>
      <c r="EG46" s="239"/>
      <c r="EH46" s="255"/>
      <c r="EI46" s="255"/>
      <c r="EJ46" s="241"/>
      <c r="EK46" s="256"/>
      <c r="EL46" s="241"/>
      <c r="EM46" s="241"/>
      <c r="EN46" s="241"/>
      <c r="EO46" s="239"/>
      <c r="EP46" s="255"/>
      <c r="EQ46" s="255"/>
      <c r="ER46" s="241"/>
      <c r="ES46" s="256"/>
      <c r="ET46" s="241"/>
      <c r="EU46" s="241"/>
      <c r="EV46" s="241"/>
      <c r="EW46" s="239"/>
      <c r="EX46" s="255"/>
      <c r="EY46" s="255"/>
      <c r="EZ46" s="241"/>
      <c r="FA46" s="256"/>
      <c r="FB46" s="241"/>
      <c r="FC46" s="241"/>
      <c r="FD46" s="241"/>
      <c r="FE46" s="239"/>
      <c r="FF46" s="255"/>
      <c r="FG46" s="255"/>
      <c r="FH46" s="241"/>
      <c r="FI46" s="256"/>
      <c r="FJ46" s="241"/>
      <c r="FK46" s="241"/>
      <c r="FL46" s="241"/>
      <c r="FM46" s="239"/>
      <c r="FN46" s="255"/>
      <c r="FO46" s="255"/>
      <c r="FP46" s="241"/>
      <c r="FQ46" s="256"/>
      <c r="FR46" s="241"/>
      <c r="FS46" s="241"/>
      <c r="FT46" s="241"/>
      <c r="FU46" s="239"/>
      <c r="FV46" s="255"/>
      <c r="FW46" s="255"/>
      <c r="FX46" s="241"/>
      <c r="FY46" s="256"/>
      <c r="FZ46" s="241"/>
      <c r="GA46" s="241"/>
      <c r="GB46" s="241"/>
      <c r="GC46" s="239"/>
      <c r="GD46" s="255"/>
      <c r="GE46" s="255"/>
      <c r="GF46" s="241"/>
      <c r="GG46" s="256"/>
      <c r="GH46" s="241"/>
      <c r="GI46" s="241"/>
      <c r="GJ46" s="241"/>
      <c r="GK46" s="239"/>
      <c r="GL46" s="255"/>
      <c r="GM46" s="255"/>
      <c r="GN46" s="241"/>
      <c r="GO46" s="256"/>
      <c r="GP46" s="241"/>
      <c r="GQ46" s="241"/>
      <c r="GR46" s="241"/>
      <c r="GS46" s="239"/>
      <c r="GT46" s="255"/>
      <c r="GU46" s="255"/>
      <c r="GV46" s="241"/>
      <c r="GW46" s="256"/>
      <c r="GX46" s="241"/>
      <c r="GY46" s="241"/>
      <c r="GZ46" s="241"/>
      <c r="HA46" s="239"/>
      <c r="HB46" s="255"/>
      <c r="HC46" s="255"/>
      <c r="HD46" s="241"/>
      <c r="HE46" s="256"/>
      <c r="HF46" s="241"/>
      <c r="HG46" s="241"/>
      <c r="HH46" s="241"/>
      <c r="HI46" s="239"/>
      <c r="HJ46" s="255"/>
      <c r="HK46" s="255"/>
      <c r="HL46" s="241"/>
      <c r="HM46" s="256"/>
      <c r="HN46" s="241"/>
      <c r="HO46" s="241"/>
      <c r="HP46" s="241"/>
      <c r="HQ46" s="239"/>
      <c r="HR46" s="255"/>
      <c r="HS46" s="255"/>
      <c r="HT46" s="241"/>
      <c r="HU46" s="256"/>
      <c r="HV46" s="241"/>
      <c r="HW46" s="241"/>
      <c r="HX46" s="241"/>
      <c r="HY46" s="239"/>
      <c r="HZ46" s="255"/>
      <c r="IA46" s="255"/>
      <c r="IB46" s="241"/>
      <c r="IC46" s="256"/>
      <c r="ID46" s="241"/>
      <c r="IE46" s="241"/>
      <c r="IF46" s="241"/>
      <c r="IG46" s="239"/>
      <c r="IH46" s="255"/>
      <c r="II46" s="255"/>
      <c r="IJ46" s="241"/>
      <c r="IK46" s="256"/>
      <c r="IL46" s="241"/>
      <c r="IM46" s="241"/>
      <c r="IN46" s="241"/>
      <c r="IO46" s="239"/>
      <c r="IP46" s="255"/>
      <c r="IQ46" s="255"/>
      <c r="IR46" s="241"/>
      <c r="IS46" s="256"/>
      <c r="IT46" s="241"/>
      <c r="IU46" s="241"/>
      <c r="IV46" s="241"/>
    </row>
    <row r="47" spans="1:256" s="221" customFormat="1" ht="15" customHeight="1">
      <c r="A47" s="270"/>
      <c r="B47" s="271"/>
      <c r="C47" s="234"/>
      <c r="D47" s="235"/>
      <c r="E47" s="272" t="s">
        <v>680</v>
      </c>
      <c r="F47" s="237">
        <f t="shared" si="34"/>
        <v>68</v>
      </c>
      <c r="G47" s="276">
        <v>68</v>
      </c>
      <c r="H47" s="235" t="s">
        <v>284</v>
      </c>
      <c r="I47" s="239"/>
      <c r="J47" s="234" t="s">
        <v>701</v>
      </c>
      <c r="K47" s="223">
        <f t="shared" si="0"/>
        <v>0</v>
      </c>
      <c r="L47" s="199">
        <f t="shared" si="1"/>
        <v>100</v>
      </c>
      <c r="M47" s="199">
        <f t="shared" si="2"/>
        <v>0</v>
      </c>
      <c r="N47" s="241"/>
      <c r="O47" s="241"/>
      <c r="P47" s="241"/>
      <c r="Q47" s="239"/>
      <c r="R47" s="255"/>
      <c r="S47" s="255"/>
      <c r="T47" s="241"/>
      <c r="U47" s="256"/>
      <c r="V47" s="241"/>
      <c r="W47" s="241"/>
      <c r="X47" s="241"/>
      <c r="Y47" s="239"/>
      <c r="Z47" s="255"/>
      <c r="AA47" s="255"/>
      <c r="AB47" s="241"/>
      <c r="AC47" s="256"/>
      <c r="AD47" s="241"/>
      <c r="AE47" s="241"/>
      <c r="AF47" s="241"/>
      <c r="AG47" s="239"/>
      <c r="AH47" s="255"/>
      <c r="AI47" s="255"/>
      <c r="AJ47" s="241"/>
      <c r="AK47" s="256"/>
      <c r="AL47" s="241"/>
      <c r="AM47" s="241"/>
      <c r="AN47" s="241"/>
      <c r="AO47" s="239"/>
      <c r="AP47" s="255"/>
      <c r="AQ47" s="255"/>
      <c r="AR47" s="241"/>
      <c r="AS47" s="256"/>
      <c r="AT47" s="241"/>
      <c r="AU47" s="241"/>
      <c r="AV47" s="241"/>
      <c r="AW47" s="239"/>
      <c r="AX47" s="255"/>
      <c r="AY47" s="255"/>
      <c r="AZ47" s="241"/>
      <c r="BA47" s="256"/>
      <c r="BB47" s="241"/>
      <c r="BC47" s="241"/>
      <c r="BD47" s="241"/>
      <c r="BE47" s="239"/>
      <c r="BF47" s="255"/>
      <c r="BG47" s="255"/>
      <c r="BH47" s="241"/>
      <c r="BI47" s="256"/>
      <c r="BJ47" s="241"/>
      <c r="BK47" s="241"/>
      <c r="BL47" s="241"/>
      <c r="BM47" s="239"/>
      <c r="BN47" s="255"/>
      <c r="BO47" s="255"/>
      <c r="BP47" s="241"/>
      <c r="BQ47" s="256"/>
      <c r="BR47" s="241"/>
      <c r="BS47" s="241"/>
      <c r="BT47" s="241"/>
      <c r="BU47" s="239"/>
      <c r="BV47" s="255"/>
      <c r="BW47" s="255"/>
      <c r="BX47" s="241"/>
      <c r="BY47" s="256"/>
      <c r="BZ47" s="241"/>
      <c r="CA47" s="241"/>
      <c r="CB47" s="241"/>
      <c r="CC47" s="239"/>
      <c r="CD47" s="255"/>
      <c r="CE47" s="255"/>
      <c r="CF47" s="241"/>
      <c r="CG47" s="256"/>
      <c r="CH47" s="241"/>
      <c r="CI47" s="241"/>
      <c r="CJ47" s="241"/>
      <c r="CK47" s="239"/>
      <c r="CL47" s="255"/>
      <c r="CM47" s="255"/>
      <c r="CN47" s="241"/>
      <c r="CO47" s="256"/>
      <c r="CP47" s="241"/>
      <c r="CQ47" s="241"/>
      <c r="CR47" s="241"/>
      <c r="CS47" s="239"/>
      <c r="CT47" s="255"/>
      <c r="CU47" s="255"/>
      <c r="CV47" s="241"/>
      <c r="CW47" s="256"/>
      <c r="CX47" s="241"/>
      <c r="CY47" s="241"/>
      <c r="CZ47" s="241"/>
      <c r="DA47" s="239"/>
      <c r="DB47" s="255"/>
      <c r="DC47" s="255"/>
      <c r="DD47" s="241"/>
      <c r="DE47" s="256"/>
      <c r="DF47" s="241"/>
      <c r="DG47" s="241"/>
      <c r="DH47" s="241"/>
      <c r="DI47" s="239"/>
      <c r="DJ47" s="255"/>
      <c r="DK47" s="255"/>
      <c r="DL47" s="241"/>
      <c r="DM47" s="256"/>
      <c r="DN47" s="241"/>
      <c r="DO47" s="241"/>
      <c r="DP47" s="241"/>
      <c r="DQ47" s="239"/>
      <c r="DR47" s="255"/>
      <c r="DS47" s="255"/>
      <c r="DT47" s="241"/>
      <c r="DU47" s="256"/>
      <c r="DV47" s="241"/>
      <c r="DW47" s="241"/>
      <c r="DX47" s="241"/>
      <c r="DY47" s="239"/>
      <c r="DZ47" s="255"/>
      <c r="EA47" s="255"/>
      <c r="EB47" s="241"/>
      <c r="EC47" s="256"/>
      <c r="ED47" s="241"/>
      <c r="EE47" s="241"/>
      <c r="EF47" s="241"/>
      <c r="EG47" s="239"/>
      <c r="EH47" s="255"/>
      <c r="EI47" s="255"/>
      <c r="EJ47" s="241"/>
      <c r="EK47" s="256"/>
      <c r="EL47" s="241"/>
      <c r="EM47" s="241"/>
      <c r="EN47" s="241"/>
      <c r="EO47" s="239"/>
      <c r="EP47" s="255"/>
      <c r="EQ47" s="255"/>
      <c r="ER47" s="241"/>
      <c r="ES47" s="256"/>
      <c r="ET47" s="241"/>
      <c r="EU47" s="241"/>
      <c r="EV47" s="241"/>
      <c r="EW47" s="239"/>
      <c r="EX47" s="255"/>
      <c r="EY47" s="255"/>
      <c r="EZ47" s="241"/>
      <c r="FA47" s="256"/>
      <c r="FB47" s="241"/>
      <c r="FC47" s="241"/>
      <c r="FD47" s="241"/>
      <c r="FE47" s="239"/>
      <c r="FF47" s="255"/>
      <c r="FG47" s="255"/>
      <c r="FH47" s="241"/>
      <c r="FI47" s="256"/>
      <c r="FJ47" s="241"/>
      <c r="FK47" s="241"/>
      <c r="FL47" s="241"/>
      <c r="FM47" s="239"/>
      <c r="FN47" s="255"/>
      <c r="FO47" s="255"/>
      <c r="FP47" s="241"/>
      <c r="FQ47" s="256"/>
      <c r="FR47" s="241"/>
      <c r="FS47" s="241"/>
      <c r="FT47" s="241"/>
      <c r="FU47" s="239"/>
      <c r="FV47" s="255"/>
      <c r="FW47" s="255"/>
      <c r="FX47" s="241"/>
      <c r="FY47" s="256"/>
      <c r="FZ47" s="241"/>
      <c r="GA47" s="241"/>
      <c r="GB47" s="241"/>
      <c r="GC47" s="239"/>
      <c r="GD47" s="255"/>
      <c r="GE47" s="255"/>
      <c r="GF47" s="241"/>
      <c r="GG47" s="256"/>
      <c r="GH47" s="241"/>
      <c r="GI47" s="241"/>
      <c r="GJ47" s="241"/>
      <c r="GK47" s="239"/>
      <c r="GL47" s="255"/>
      <c r="GM47" s="255"/>
      <c r="GN47" s="241"/>
      <c r="GO47" s="256"/>
      <c r="GP47" s="241"/>
      <c r="GQ47" s="241"/>
      <c r="GR47" s="241"/>
      <c r="GS47" s="239"/>
      <c r="GT47" s="255"/>
      <c r="GU47" s="255"/>
      <c r="GV47" s="241"/>
      <c r="GW47" s="256"/>
      <c r="GX47" s="241"/>
      <c r="GY47" s="241"/>
      <c r="GZ47" s="241"/>
      <c r="HA47" s="239"/>
      <c r="HB47" s="255"/>
      <c r="HC47" s="255"/>
      <c r="HD47" s="241"/>
      <c r="HE47" s="256"/>
      <c r="HF47" s="241"/>
      <c r="HG47" s="241"/>
      <c r="HH47" s="241"/>
      <c r="HI47" s="239"/>
      <c r="HJ47" s="255"/>
      <c r="HK47" s="255"/>
      <c r="HL47" s="241"/>
      <c r="HM47" s="256"/>
      <c r="HN47" s="241"/>
      <c r="HO47" s="241"/>
      <c r="HP47" s="241"/>
      <c r="HQ47" s="239"/>
      <c r="HR47" s="255"/>
      <c r="HS47" s="255"/>
      <c r="HT47" s="241"/>
      <c r="HU47" s="256"/>
      <c r="HV47" s="241"/>
      <c r="HW47" s="241"/>
      <c r="HX47" s="241"/>
      <c r="HY47" s="239"/>
      <c r="HZ47" s="255"/>
      <c r="IA47" s="255"/>
      <c r="IB47" s="241"/>
      <c r="IC47" s="256"/>
      <c r="ID47" s="241"/>
      <c r="IE47" s="241"/>
      <c r="IF47" s="241"/>
      <c r="IG47" s="239"/>
      <c r="IH47" s="255"/>
      <c r="II47" s="255"/>
      <c r="IJ47" s="241"/>
      <c r="IK47" s="256"/>
      <c r="IL47" s="241"/>
      <c r="IM47" s="241"/>
      <c r="IN47" s="241"/>
      <c r="IO47" s="239"/>
      <c r="IP47" s="255"/>
      <c r="IQ47" s="255"/>
      <c r="IR47" s="241"/>
      <c r="IS47" s="256"/>
      <c r="IT47" s="241"/>
      <c r="IU47" s="241"/>
      <c r="IV47" s="241"/>
    </row>
    <row r="48" spans="1:256" s="221" customFormat="1" ht="15" customHeight="1">
      <c r="A48" s="270"/>
      <c r="B48" s="271"/>
      <c r="C48" s="234"/>
      <c r="D48" s="235"/>
      <c r="E48" s="272" t="s">
        <v>681</v>
      </c>
      <c r="F48" s="237">
        <f t="shared" si="34"/>
        <v>100</v>
      </c>
      <c r="G48" s="276">
        <v>100</v>
      </c>
      <c r="H48" s="235" t="s">
        <v>284</v>
      </c>
      <c r="I48" s="239"/>
      <c r="J48" s="234" t="s">
        <v>700</v>
      </c>
      <c r="K48" s="223">
        <f t="shared" si="0"/>
        <v>0</v>
      </c>
      <c r="L48" s="199">
        <f t="shared" si="1"/>
        <v>100</v>
      </c>
      <c r="M48" s="199">
        <f t="shared" si="2"/>
        <v>0</v>
      </c>
      <c r="N48" s="241"/>
      <c r="O48" s="241"/>
      <c r="P48" s="241"/>
      <c r="Q48" s="239"/>
      <c r="R48" s="255"/>
      <c r="S48" s="255"/>
      <c r="T48" s="241"/>
      <c r="U48" s="256"/>
      <c r="V48" s="241"/>
      <c r="W48" s="241"/>
      <c r="X48" s="241"/>
      <c r="Y48" s="239"/>
      <c r="Z48" s="255"/>
      <c r="AA48" s="255"/>
      <c r="AB48" s="241"/>
      <c r="AC48" s="256"/>
      <c r="AD48" s="241"/>
      <c r="AE48" s="241"/>
      <c r="AF48" s="241"/>
      <c r="AG48" s="239"/>
      <c r="AH48" s="255"/>
      <c r="AI48" s="255"/>
      <c r="AJ48" s="241"/>
      <c r="AK48" s="256"/>
      <c r="AL48" s="241"/>
      <c r="AM48" s="241"/>
      <c r="AN48" s="241"/>
      <c r="AO48" s="239"/>
      <c r="AP48" s="255"/>
      <c r="AQ48" s="255"/>
      <c r="AR48" s="241"/>
      <c r="AS48" s="256"/>
      <c r="AT48" s="241"/>
      <c r="AU48" s="241"/>
      <c r="AV48" s="241"/>
      <c r="AW48" s="239"/>
      <c r="AX48" s="255"/>
      <c r="AY48" s="255"/>
      <c r="AZ48" s="241"/>
      <c r="BA48" s="256"/>
      <c r="BB48" s="241"/>
      <c r="BC48" s="241"/>
      <c r="BD48" s="241"/>
      <c r="BE48" s="239"/>
      <c r="BF48" s="255"/>
      <c r="BG48" s="255"/>
      <c r="BH48" s="241"/>
      <c r="BI48" s="256"/>
      <c r="BJ48" s="241"/>
      <c r="BK48" s="241"/>
      <c r="BL48" s="241"/>
      <c r="BM48" s="239"/>
      <c r="BN48" s="255"/>
      <c r="BO48" s="255"/>
      <c r="BP48" s="241"/>
      <c r="BQ48" s="256"/>
      <c r="BR48" s="241"/>
      <c r="BS48" s="241"/>
      <c r="BT48" s="241"/>
      <c r="BU48" s="239"/>
      <c r="BV48" s="255"/>
      <c r="BW48" s="255"/>
      <c r="BX48" s="241"/>
      <c r="BY48" s="256"/>
      <c r="BZ48" s="241"/>
      <c r="CA48" s="241"/>
      <c r="CB48" s="241"/>
      <c r="CC48" s="239"/>
      <c r="CD48" s="255"/>
      <c r="CE48" s="255"/>
      <c r="CF48" s="241"/>
      <c r="CG48" s="256"/>
      <c r="CH48" s="241"/>
      <c r="CI48" s="241"/>
      <c r="CJ48" s="241"/>
      <c r="CK48" s="239"/>
      <c r="CL48" s="255"/>
      <c r="CM48" s="255"/>
      <c r="CN48" s="241"/>
      <c r="CO48" s="256"/>
      <c r="CP48" s="241"/>
      <c r="CQ48" s="241"/>
      <c r="CR48" s="241"/>
      <c r="CS48" s="239"/>
      <c r="CT48" s="255"/>
      <c r="CU48" s="255"/>
      <c r="CV48" s="241"/>
      <c r="CW48" s="256"/>
      <c r="CX48" s="241"/>
      <c r="CY48" s="241"/>
      <c r="CZ48" s="241"/>
      <c r="DA48" s="239"/>
      <c r="DB48" s="255"/>
      <c r="DC48" s="255"/>
      <c r="DD48" s="241"/>
      <c r="DE48" s="256"/>
      <c r="DF48" s="241"/>
      <c r="DG48" s="241"/>
      <c r="DH48" s="241"/>
      <c r="DI48" s="239"/>
      <c r="DJ48" s="255"/>
      <c r="DK48" s="255"/>
      <c r="DL48" s="241"/>
      <c r="DM48" s="256"/>
      <c r="DN48" s="241"/>
      <c r="DO48" s="241"/>
      <c r="DP48" s="241"/>
      <c r="DQ48" s="239"/>
      <c r="DR48" s="255"/>
      <c r="DS48" s="255"/>
      <c r="DT48" s="241"/>
      <c r="DU48" s="256"/>
      <c r="DV48" s="241"/>
      <c r="DW48" s="241"/>
      <c r="DX48" s="241"/>
      <c r="DY48" s="239"/>
      <c r="DZ48" s="255"/>
      <c r="EA48" s="255"/>
      <c r="EB48" s="241"/>
      <c r="EC48" s="256"/>
      <c r="ED48" s="241"/>
      <c r="EE48" s="241"/>
      <c r="EF48" s="241"/>
      <c r="EG48" s="239"/>
      <c r="EH48" s="255"/>
      <c r="EI48" s="255"/>
      <c r="EJ48" s="241"/>
      <c r="EK48" s="256"/>
      <c r="EL48" s="241"/>
      <c r="EM48" s="241"/>
      <c r="EN48" s="241"/>
      <c r="EO48" s="239"/>
      <c r="EP48" s="255"/>
      <c r="EQ48" s="255"/>
      <c r="ER48" s="241"/>
      <c r="ES48" s="256"/>
      <c r="ET48" s="241"/>
      <c r="EU48" s="241"/>
      <c r="EV48" s="241"/>
      <c r="EW48" s="239"/>
      <c r="EX48" s="255"/>
      <c r="EY48" s="255"/>
      <c r="EZ48" s="241"/>
      <c r="FA48" s="256"/>
      <c r="FB48" s="241"/>
      <c r="FC48" s="241"/>
      <c r="FD48" s="241"/>
      <c r="FE48" s="239"/>
      <c r="FF48" s="255"/>
      <c r="FG48" s="255"/>
      <c r="FH48" s="241"/>
      <c r="FI48" s="256"/>
      <c r="FJ48" s="241"/>
      <c r="FK48" s="241"/>
      <c r="FL48" s="241"/>
      <c r="FM48" s="239"/>
      <c r="FN48" s="255"/>
      <c r="FO48" s="255"/>
      <c r="FP48" s="241"/>
      <c r="FQ48" s="256"/>
      <c r="FR48" s="241"/>
      <c r="FS48" s="241"/>
      <c r="FT48" s="241"/>
      <c r="FU48" s="239"/>
      <c r="FV48" s="255"/>
      <c r="FW48" s="255"/>
      <c r="FX48" s="241"/>
      <c r="FY48" s="256"/>
      <c r="FZ48" s="241"/>
      <c r="GA48" s="241"/>
      <c r="GB48" s="241"/>
      <c r="GC48" s="239"/>
      <c r="GD48" s="255"/>
      <c r="GE48" s="255"/>
      <c r="GF48" s="241"/>
      <c r="GG48" s="256"/>
      <c r="GH48" s="241"/>
      <c r="GI48" s="241"/>
      <c r="GJ48" s="241"/>
      <c r="GK48" s="239"/>
      <c r="GL48" s="255"/>
      <c r="GM48" s="255"/>
      <c r="GN48" s="241"/>
      <c r="GO48" s="256"/>
      <c r="GP48" s="241"/>
      <c r="GQ48" s="241"/>
      <c r="GR48" s="241"/>
      <c r="GS48" s="239"/>
      <c r="GT48" s="255"/>
      <c r="GU48" s="255"/>
      <c r="GV48" s="241"/>
      <c r="GW48" s="256"/>
      <c r="GX48" s="241"/>
      <c r="GY48" s="241"/>
      <c r="GZ48" s="241"/>
      <c r="HA48" s="239"/>
      <c r="HB48" s="255"/>
      <c r="HC48" s="255"/>
      <c r="HD48" s="241"/>
      <c r="HE48" s="256"/>
      <c r="HF48" s="241"/>
      <c r="HG48" s="241"/>
      <c r="HH48" s="241"/>
      <c r="HI48" s="239"/>
      <c r="HJ48" s="255"/>
      <c r="HK48" s="255"/>
      <c r="HL48" s="241"/>
      <c r="HM48" s="256"/>
      <c r="HN48" s="241"/>
      <c r="HO48" s="241"/>
      <c r="HP48" s="241"/>
      <c r="HQ48" s="239"/>
      <c r="HR48" s="255"/>
      <c r="HS48" s="255"/>
      <c r="HT48" s="241"/>
      <c r="HU48" s="256"/>
      <c r="HV48" s="241"/>
      <c r="HW48" s="241"/>
      <c r="HX48" s="241"/>
      <c r="HY48" s="239"/>
      <c r="HZ48" s="255"/>
      <c r="IA48" s="255"/>
      <c r="IB48" s="241"/>
      <c r="IC48" s="256"/>
      <c r="ID48" s="241"/>
      <c r="IE48" s="241"/>
      <c r="IF48" s="241"/>
      <c r="IG48" s="239"/>
      <c r="IH48" s="255"/>
      <c r="II48" s="255"/>
      <c r="IJ48" s="241"/>
      <c r="IK48" s="256"/>
      <c r="IL48" s="241"/>
      <c r="IM48" s="241"/>
      <c r="IN48" s="241"/>
      <c r="IO48" s="239"/>
      <c r="IP48" s="255"/>
      <c r="IQ48" s="255"/>
      <c r="IR48" s="241"/>
      <c r="IS48" s="256"/>
      <c r="IT48" s="241"/>
      <c r="IU48" s="241"/>
      <c r="IV48" s="241"/>
    </row>
    <row r="49" spans="1:256" s="221" customFormat="1" ht="15" customHeight="1">
      <c r="A49" s="270"/>
      <c r="B49" s="271"/>
      <c r="C49" s="234"/>
      <c r="D49" s="235"/>
      <c r="E49" s="272" t="s">
        <v>682</v>
      </c>
      <c r="F49" s="237">
        <f t="shared" si="34"/>
        <v>150</v>
      </c>
      <c r="G49" s="276">
        <v>150</v>
      </c>
      <c r="H49" s="235" t="s">
        <v>284</v>
      </c>
      <c r="I49" s="239"/>
      <c r="J49" s="234" t="s">
        <v>699</v>
      </c>
      <c r="K49" s="223">
        <f t="shared" si="0"/>
        <v>0</v>
      </c>
      <c r="L49" s="199">
        <f t="shared" si="1"/>
        <v>100</v>
      </c>
      <c r="M49" s="199">
        <f t="shared" si="2"/>
        <v>0</v>
      </c>
      <c r="N49" s="241"/>
      <c r="O49" s="241"/>
      <c r="P49" s="241"/>
      <c r="Q49" s="239"/>
      <c r="R49" s="255"/>
      <c r="S49" s="255"/>
      <c r="T49" s="241"/>
      <c r="U49" s="256"/>
      <c r="V49" s="241"/>
      <c r="W49" s="241"/>
      <c r="X49" s="241"/>
      <c r="Y49" s="239"/>
      <c r="Z49" s="255"/>
      <c r="AA49" s="255"/>
      <c r="AB49" s="241"/>
      <c r="AC49" s="256"/>
      <c r="AD49" s="241"/>
      <c r="AE49" s="241"/>
      <c r="AF49" s="241"/>
      <c r="AG49" s="239"/>
      <c r="AH49" s="255"/>
      <c r="AI49" s="255"/>
      <c r="AJ49" s="241"/>
      <c r="AK49" s="256"/>
      <c r="AL49" s="241"/>
      <c r="AM49" s="241"/>
      <c r="AN49" s="241"/>
      <c r="AO49" s="239"/>
      <c r="AP49" s="255"/>
      <c r="AQ49" s="255"/>
      <c r="AR49" s="241"/>
      <c r="AS49" s="256"/>
      <c r="AT49" s="241"/>
      <c r="AU49" s="241"/>
      <c r="AV49" s="241"/>
      <c r="AW49" s="239"/>
      <c r="AX49" s="255"/>
      <c r="AY49" s="255"/>
      <c r="AZ49" s="241"/>
      <c r="BA49" s="256"/>
      <c r="BB49" s="241"/>
      <c r="BC49" s="241"/>
      <c r="BD49" s="241"/>
      <c r="BE49" s="239"/>
      <c r="BF49" s="255"/>
      <c r="BG49" s="255"/>
      <c r="BH49" s="241"/>
      <c r="BI49" s="256"/>
      <c r="BJ49" s="241"/>
      <c r="BK49" s="241"/>
      <c r="BL49" s="241"/>
      <c r="BM49" s="239"/>
      <c r="BN49" s="255"/>
      <c r="BO49" s="255"/>
      <c r="BP49" s="241"/>
      <c r="BQ49" s="256"/>
      <c r="BR49" s="241"/>
      <c r="BS49" s="241"/>
      <c r="BT49" s="241"/>
      <c r="BU49" s="239"/>
      <c r="BV49" s="255"/>
      <c r="BW49" s="255"/>
      <c r="BX49" s="241"/>
      <c r="BY49" s="256"/>
      <c r="BZ49" s="241"/>
      <c r="CA49" s="241"/>
      <c r="CB49" s="241"/>
      <c r="CC49" s="239"/>
      <c r="CD49" s="255"/>
      <c r="CE49" s="255"/>
      <c r="CF49" s="241"/>
      <c r="CG49" s="256"/>
      <c r="CH49" s="241"/>
      <c r="CI49" s="241"/>
      <c r="CJ49" s="241"/>
      <c r="CK49" s="239"/>
      <c r="CL49" s="255"/>
      <c r="CM49" s="255"/>
      <c r="CN49" s="241"/>
      <c r="CO49" s="256"/>
      <c r="CP49" s="241"/>
      <c r="CQ49" s="241"/>
      <c r="CR49" s="241"/>
      <c r="CS49" s="239"/>
      <c r="CT49" s="255"/>
      <c r="CU49" s="255"/>
      <c r="CV49" s="241"/>
      <c r="CW49" s="256"/>
      <c r="CX49" s="241"/>
      <c r="CY49" s="241"/>
      <c r="CZ49" s="241"/>
      <c r="DA49" s="239"/>
      <c r="DB49" s="255"/>
      <c r="DC49" s="255"/>
      <c r="DD49" s="241"/>
      <c r="DE49" s="256"/>
      <c r="DF49" s="241"/>
      <c r="DG49" s="241"/>
      <c r="DH49" s="241"/>
      <c r="DI49" s="239"/>
      <c r="DJ49" s="255"/>
      <c r="DK49" s="255"/>
      <c r="DL49" s="241"/>
      <c r="DM49" s="256"/>
      <c r="DN49" s="241"/>
      <c r="DO49" s="241"/>
      <c r="DP49" s="241"/>
      <c r="DQ49" s="239"/>
      <c r="DR49" s="255"/>
      <c r="DS49" s="255"/>
      <c r="DT49" s="241"/>
      <c r="DU49" s="256"/>
      <c r="DV49" s="241"/>
      <c r="DW49" s="241"/>
      <c r="DX49" s="241"/>
      <c r="DY49" s="239"/>
      <c r="DZ49" s="255"/>
      <c r="EA49" s="255"/>
      <c r="EB49" s="241"/>
      <c r="EC49" s="256"/>
      <c r="ED49" s="241"/>
      <c r="EE49" s="241"/>
      <c r="EF49" s="241"/>
      <c r="EG49" s="239"/>
      <c r="EH49" s="255"/>
      <c r="EI49" s="255"/>
      <c r="EJ49" s="241"/>
      <c r="EK49" s="256"/>
      <c r="EL49" s="241"/>
      <c r="EM49" s="241"/>
      <c r="EN49" s="241"/>
      <c r="EO49" s="239"/>
      <c r="EP49" s="255"/>
      <c r="EQ49" s="255"/>
      <c r="ER49" s="241"/>
      <c r="ES49" s="256"/>
      <c r="ET49" s="241"/>
      <c r="EU49" s="241"/>
      <c r="EV49" s="241"/>
      <c r="EW49" s="239"/>
      <c r="EX49" s="255"/>
      <c r="EY49" s="255"/>
      <c r="EZ49" s="241"/>
      <c r="FA49" s="256"/>
      <c r="FB49" s="241"/>
      <c r="FC49" s="241"/>
      <c r="FD49" s="241"/>
      <c r="FE49" s="239"/>
      <c r="FF49" s="255"/>
      <c r="FG49" s="255"/>
      <c r="FH49" s="241"/>
      <c r="FI49" s="256"/>
      <c r="FJ49" s="241"/>
      <c r="FK49" s="241"/>
      <c r="FL49" s="241"/>
      <c r="FM49" s="239"/>
      <c r="FN49" s="255"/>
      <c r="FO49" s="255"/>
      <c r="FP49" s="241"/>
      <c r="FQ49" s="256"/>
      <c r="FR49" s="241"/>
      <c r="FS49" s="241"/>
      <c r="FT49" s="241"/>
      <c r="FU49" s="239"/>
      <c r="FV49" s="255"/>
      <c r="FW49" s="255"/>
      <c r="FX49" s="241"/>
      <c r="FY49" s="256"/>
      <c r="FZ49" s="241"/>
      <c r="GA49" s="241"/>
      <c r="GB49" s="241"/>
      <c r="GC49" s="239"/>
      <c r="GD49" s="255"/>
      <c r="GE49" s="255"/>
      <c r="GF49" s="241"/>
      <c r="GG49" s="256"/>
      <c r="GH49" s="241"/>
      <c r="GI49" s="241"/>
      <c r="GJ49" s="241"/>
      <c r="GK49" s="239"/>
      <c r="GL49" s="255"/>
      <c r="GM49" s="255"/>
      <c r="GN49" s="241"/>
      <c r="GO49" s="256"/>
      <c r="GP49" s="241"/>
      <c r="GQ49" s="241"/>
      <c r="GR49" s="241"/>
      <c r="GS49" s="239"/>
      <c r="GT49" s="255"/>
      <c r="GU49" s="255"/>
      <c r="GV49" s="241"/>
      <c r="GW49" s="256"/>
      <c r="GX49" s="241"/>
      <c r="GY49" s="241"/>
      <c r="GZ49" s="241"/>
      <c r="HA49" s="239"/>
      <c r="HB49" s="255"/>
      <c r="HC49" s="255"/>
      <c r="HD49" s="241"/>
      <c r="HE49" s="256"/>
      <c r="HF49" s="241"/>
      <c r="HG49" s="241"/>
      <c r="HH49" s="241"/>
      <c r="HI49" s="239"/>
      <c r="HJ49" s="255"/>
      <c r="HK49" s="255"/>
      <c r="HL49" s="241"/>
      <c r="HM49" s="256"/>
      <c r="HN49" s="241"/>
      <c r="HO49" s="241"/>
      <c r="HP49" s="241"/>
      <c r="HQ49" s="239"/>
      <c r="HR49" s="255"/>
      <c r="HS49" s="255"/>
      <c r="HT49" s="241"/>
      <c r="HU49" s="256"/>
      <c r="HV49" s="241"/>
      <c r="HW49" s="241"/>
      <c r="HX49" s="241"/>
      <c r="HY49" s="239"/>
      <c r="HZ49" s="255"/>
      <c r="IA49" s="255"/>
      <c r="IB49" s="241"/>
      <c r="IC49" s="256"/>
      <c r="ID49" s="241"/>
      <c r="IE49" s="241"/>
      <c r="IF49" s="241"/>
      <c r="IG49" s="239"/>
      <c r="IH49" s="255"/>
      <c r="II49" s="255"/>
      <c r="IJ49" s="241"/>
      <c r="IK49" s="256"/>
      <c r="IL49" s="241"/>
      <c r="IM49" s="241"/>
      <c r="IN49" s="241"/>
      <c r="IO49" s="239"/>
      <c r="IP49" s="255"/>
      <c r="IQ49" s="255"/>
      <c r="IR49" s="241"/>
      <c r="IS49" s="256"/>
      <c r="IT49" s="241"/>
      <c r="IU49" s="241"/>
      <c r="IV49" s="241"/>
    </row>
    <row r="50" spans="1:256" s="221" customFormat="1" ht="27.75" customHeight="1">
      <c r="A50" s="215">
        <v>2161</v>
      </c>
      <c r="B50" s="201" t="s">
        <v>108</v>
      </c>
      <c r="C50" s="216" t="s">
        <v>695</v>
      </c>
      <c r="D50" s="217" t="s">
        <v>110</v>
      </c>
      <c r="E50" s="277" t="s">
        <v>115</v>
      </c>
      <c r="F50" s="278">
        <f t="shared" ref="F50:F55" si="35">G50+H50</f>
        <v>3405</v>
      </c>
      <c r="G50" s="222">
        <f>SUM(G51:G55)</f>
        <v>3405</v>
      </c>
      <c r="H50" s="222">
        <v>0</v>
      </c>
      <c r="I50" s="239"/>
      <c r="J50" s="222">
        <f>SUM(J51:J55)</f>
        <v>3745</v>
      </c>
      <c r="K50" s="223">
        <f t="shared" si="0"/>
        <v>-340</v>
      </c>
      <c r="L50" s="199">
        <f t="shared" si="1"/>
        <v>90.921228304405872</v>
      </c>
      <c r="M50" s="199">
        <f t="shared" si="2"/>
        <v>-9.0787716955941278</v>
      </c>
      <c r="N50" s="241"/>
      <c r="O50" s="241"/>
      <c r="P50" s="241"/>
      <c r="Q50" s="239"/>
      <c r="R50" s="255"/>
      <c r="S50" s="255"/>
      <c r="T50" s="241"/>
      <c r="U50" s="256"/>
      <c r="V50" s="241"/>
      <c r="W50" s="241"/>
      <c r="X50" s="241"/>
      <c r="Y50" s="239"/>
      <c r="Z50" s="255"/>
      <c r="AA50" s="255"/>
      <c r="AB50" s="241"/>
      <c r="AC50" s="256"/>
      <c r="AD50" s="241"/>
      <c r="AE50" s="241"/>
      <c r="AF50" s="241"/>
      <c r="AG50" s="239"/>
      <c r="AH50" s="255"/>
      <c r="AI50" s="255"/>
      <c r="AJ50" s="241"/>
      <c r="AK50" s="256"/>
      <c r="AL50" s="241"/>
      <c r="AM50" s="241"/>
      <c r="AN50" s="241"/>
      <c r="AO50" s="239"/>
      <c r="AP50" s="255"/>
      <c r="AQ50" s="255"/>
      <c r="AR50" s="241"/>
      <c r="AS50" s="256"/>
      <c r="AT50" s="241"/>
      <c r="AU50" s="241"/>
      <c r="AV50" s="241"/>
      <c r="AW50" s="239"/>
      <c r="AX50" s="255"/>
      <c r="AY50" s="255"/>
      <c r="AZ50" s="241"/>
      <c r="BA50" s="256"/>
      <c r="BB50" s="241"/>
      <c r="BC50" s="241"/>
      <c r="BD50" s="241"/>
      <c r="BE50" s="239"/>
      <c r="BF50" s="255"/>
      <c r="BG50" s="255"/>
      <c r="BH50" s="241"/>
      <c r="BI50" s="256"/>
      <c r="BJ50" s="241"/>
      <c r="BK50" s="241"/>
      <c r="BL50" s="241"/>
      <c r="BM50" s="239"/>
      <c r="BN50" s="255"/>
      <c r="BO50" s="255"/>
      <c r="BP50" s="241"/>
      <c r="BQ50" s="256"/>
      <c r="BR50" s="241"/>
      <c r="BS50" s="241"/>
      <c r="BT50" s="241"/>
      <c r="BU50" s="239"/>
      <c r="BV50" s="255"/>
      <c r="BW50" s="255"/>
      <c r="BX50" s="241"/>
      <c r="BY50" s="256"/>
      <c r="BZ50" s="241"/>
      <c r="CA50" s="241"/>
      <c r="CB50" s="241"/>
      <c r="CC50" s="239"/>
      <c r="CD50" s="255"/>
      <c r="CE50" s="255"/>
      <c r="CF50" s="241"/>
      <c r="CG50" s="256"/>
      <c r="CH50" s="241"/>
      <c r="CI50" s="241"/>
      <c r="CJ50" s="241"/>
      <c r="CK50" s="239"/>
      <c r="CL50" s="255"/>
      <c r="CM50" s="255"/>
      <c r="CN50" s="241"/>
      <c r="CO50" s="256"/>
      <c r="CP50" s="241"/>
      <c r="CQ50" s="241"/>
      <c r="CR50" s="241"/>
      <c r="CS50" s="239"/>
      <c r="CT50" s="255"/>
      <c r="CU50" s="255"/>
      <c r="CV50" s="241"/>
      <c r="CW50" s="256"/>
      <c r="CX50" s="241"/>
      <c r="CY50" s="241"/>
      <c r="CZ50" s="241"/>
      <c r="DA50" s="239"/>
      <c r="DB50" s="255"/>
      <c r="DC50" s="255"/>
      <c r="DD50" s="241"/>
      <c r="DE50" s="256"/>
      <c r="DF50" s="241"/>
      <c r="DG50" s="241"/>
      <c r="DH50" s="241"/>
      <c r="DI50" s="239"/>
      <c r="DJ50" s="255"/>
      <c r="DK50" s="255"/>
      <c r="DL50" s="241"/>
      <c r="DM50" s="256"/>
      <c r="DN50" s="241"/>
      <c r="DO50" s="241"/>
      <c r="DP50" s="241"/>
      <c r="DQ50" s="239"/>
      <c r="DR50" s="255"/>
      <c r="DS50" s="255"/>
      <c r="DT50" s="241"/>
      <c r="DU50" s="256"/>
      <c r="DV50" s="241"/>
      <c r="DW50" s="241"/>
      <c r="DX50" s="241"/>
      <c r="DY50" s="239"/>
      <c r="DZ50" s="255"/>
      <c r="EA50" s="255"/>
      <c r="EB50" s="241"/>
      <c r="EC50" s="256"/>
      <c r="ED50" s="241"/>
      <c r="EE50" s="241"/>
      <c r="EF50" s="241"/>
      <c r="EG50" s="239"/>
      <c r="EH50" s="255"/>
      <c r="EI50" s="255"/>
      <c r="EJ50" s="241"/>
      <c r="EK50" s="256"/>
      <c r="EL50" s="241"/>
      <c r="EM50" s="241"/>
      <c r="EN50" s="241"/>
      <c r="EO50" s="239"/>
      <c r="EP50" s="255"/>
      <c r="EQ50" s="255"/>
      <c r="ER50" s="241"/>
      <c r="ES50" s="256"/>
      <c r="ET50" s="241"/>
      <c r="EU50" s="241"/>
      <c r="EV50" s="241"/>
      <c r="EW50" s="239"/>
      <c r="EX50" s="255"/>
      <c r="EY50" s="255"/>
      <c r="EZ50" s="241"/>
      <c r="FA50" s="256"/>
      <c r="FB50" s="241"/>
      <c r="FC50" s="241"/>
      <c r="FD50" s="241"/>
      <c r="FE50" s="239"/>
      <c r="FF50" s="255"/>
      <c r="FG50" s="255"/>
      <c r="FH50" s="241"/>
      <c r="FI50" s="256"/>
      <c r="FJ50" s="241"/>
      <c r="FK50" s="241"/>
      <c r="FL50" s="241"/>
      <c r="FM50" s="239"/>
      <c r="FN50" s="255"/>
      <c r="FO50" s="255"/>
      <c r="FP50" s="241"/>
      <c r="FQ50" s="256"/>
      <c r="FR50" s="241"/>
      <c r="FS50" s="241"/>
      <c r="FT50" s="241"/>
      <c r="FU50" s="239"/>
      <c r="FV50" s="255"/>
      <c r="FW50" s="255"/>
      <c r="FX50" s="241"/>
      <c r="FY50" s="256"/>
      <c r="FZ50" s="241"/>
      <c r="GA50" s="241"/>
      <c r="GB50" s="241"/>
      <c r="GC50" s="239"/>
      <c r="GD50" s="255"/>
      <c r="GE50" s="255"/>
      <c r="GF50" s="241"/>
      <c r="GG50" s="256"/>
      <c r="GH50" s="241"/>
      <c r="GI50" s="241"/>
      <c r="GJ50" s="241"/>
      <c r="GK50" s="239"/>
      <c r="GL50" s="255"/>
      <c r="GM50" s="255"/>
      <c r="GN50" s="241"/>
      <c r="GO50" s="256"/>
      <c r="GP50" s="241"/>
      <c r="GQ50" s="241"/>
      <c r="GR50" s="241"/>
      <c r="GS50" s="239"/>
      <c r="GT50" s="255"/>
      <c r="GU50" s="255"/>
      <c r="GV50" s="241"/>
      <c r="GW50" s="256"/>
      <c r="GX50" s="241"/>
      <c r="GY50" s="241"/>
      <c r="GZ50" s="241"/>
      <c r="HA50" s="239"/>
      <c r="HB50" s="255"/>
      <c r="HC50" s="255"/>
      <c r="HD50" s="241"/>
      <c r="HE50" s="256"/>
      <c r="HF50" s="241"/>
      <c r="HG50" s="241"/>
      <c r="HH50" s="241"/>
      <c r="HI50" s="239"/>
      <c r="HJ50" s="255"/>
      <c r="HK50" s="255"/>
      <c r="HL50" s="241"/>
      <c r="HM50" s="256"/>
      <c r="HN50" s="241"/>
      <c r="HO50" s="241"/>
      <c r="HP50" s="241"/>
      <c r="HQ50" s="239"/>
      <c r="HR50" s="255"/>
      <c r="HS50" s="255"/>
      <c r="HT50" s="241"/>
      <c r="HU50" s="256"/>
      <c r="HV50" s="241"/>
      <c r="HW50" s="241"/>
      <c r="HX50" s="241"/>
      <c r="HY50" s="239"/>
      <c r="HZ50" s="255"/>
      <c r="IA50" s="255"/>
      <c r="IB50" s="241"/>
      <c r="IC50" s="256"/>
      <c r="ID50" s="241"/>
      <c r="IE50" s="241"/>
      <c r="IF50" s="241"/>
      <c r="IG50" s="239"/>
      <c r="IH50" s="255"/>
      <c r="II50" s="255"/>
      <c r="IJ50" s="241"/>
      <c r="IK50" s="256"/>
      <c r="IL50" s="241"/>
      <c r="IM50" s="241"/>
      <c r="IN50" s="241"/>
      <c r="IO50" s="239"/>
      <c r="IP50" s="255"/>
      <c r="IQ50" s="255"/>
      <c r="IR50" s="241"/>
      <c r="IS50" s="256"/>
      <c r="IT50" s="241"/>
      <c r="IU50" s="241"/>
      <c r="IV50" s="241"/>
    </row>
    <row r="51" spans="1:256">
      <c r="A51" s="224"/>
      <c r="B51" s="207"/>
      <c r="C51" s="225"/>
      <c r="D51" s="226"/>
      <c r="E51" s="279" t="s">
        <v>665</v>
      </c>
      <c r="F51" s="280">
        <f t="shared" si="35"/>
        <v>500</v>
      </c>
      <c r="G51" s="14">
        <v>500</v>
      </c>
      <c r="H51" s="281">
        <v>0</v>
      </c>
      <c r="J51" s="282">
        <v>400</v>
      </c>
      <c r="K51" s="223">
        <f t="shared" si="0"/>
        <v>100</v>
      </c>
      <c r="L51" s="199">
        <f t="shared" si="1"/>
        <v>125</v>
      </c>
      <c r="M51" s="199">
        <f t="shared" si="2"/>
        <v>25</v>
      </c>
    </row>
    <row r="52" spans="1:256" ht="44.25" customHeight="1">
      <c r="A52" s="224"/>
      <c r="B52" s="207"/>
      <c r="C52" s="225"/>
      <c r="D52" s="226"/>
      <c r="E52" s="279" t="s">
        <v>685</v>
      </c>
      <c r="F52" s="280">
        <f t="shared" si="35"/>
        <v>0</v>
      </c>
      <c r="G52" s="14">
        <v>0</v>
      </c>
      <c r="H52" s="281">
        <v>0</v>
      </c>
      <c r="J52" s="282">
        <v>0</v>
      </c>
      <c r="K52" s="223">
        <f t="shared" si="0"/>
        <v>0</v>
      </c>
      <c r="L52" s="199" t="e">
        <f t="shared" si="1"/>
        <v>#DIV/0!</v>
      </c>
      <c r="M52" s="199" t="e">
        <f t="shared" si="2"/>
        <v>#DIV/0!</v>
      </c>
    </row>
    <row r="53" spans="1:256" s="221" customFormat="1" ht="18.75" customHeight="1">
      <c r="A53" s="224"/>
      <c r="B53" s="207"/>
      <c r="C53" s="225"/>
      <c r="D53" s="226"/>
      <c r="E53" s="279" t="s">
        <v>686</v>
      </c>
      <c r="F53" s="280">
        <f t="shared" si="35"/>
        <v>300</v>
      </c>
      <c r="G53" s="14">
        <v>300</v>
      </c>
      <c r="H53" s="281">
        <v>0</v>
      </c>
      <c r="J53" s="282">
        <v>300</v>
      </c>
      <c r="K53" s="223">
        <f t="shared" si="0"/>
        <v>0</v>
      </c>
      <c r="L53" s="199">
        <f t="shared" si="1"/>
        <v>100</v>
      </c>
      <c r="M53" s="199">
        <f t="shared" si="2"/>
        <v>0</v>
      </c>
    </row>
    <row r="54" spans="1:256" ht="42.75" customHeight="1">
      <c r="A54" s="224"/>
      <c r="B54" s="207"/>
      <c r="C54" s="225"/>
      <c r="D54" s="226"/>
      <c r="E54" s="279" t="s">
        <v>687</v>
      </c>
      <c r="F54" s="280">
        <f t="shared" si="35"/>
        <v>2205</v>
      </c>
      <c r="G54" s="14">
        <v>2205</v>
      </c>
      <c r="H54" s="281">
        <v>0</v>
      </c>
      <c r="J54" s="282">
        <v>2845</v>
      </c>
      <c r="K54" s="223">
        <f t="shared" si="0"/>
        <v>-640</v>
      </c>
      <c r="L54" s="199">
        <f t="shared" si="1"/>
        <v>77.504393673110712</v>
      </c>
      <c r="M54" s="199">
        <f t="shared" si="2"/>
        <v>-22.495606326889288</v>
      </c>
    </row>
    <row r="55" spans="1:256">
      <c r="A55" s="224"/>
      <c r="B55" s="207"/>
      <c r="C55" s="225"/>
      <c r="D55" s="226"/>
      <c r="E55" s="279" t="s">
        <v>688</v>
      </c>
      <c r="F55" s="280">
        <f t="shared" si="35"/>
        <v>400</v>
      </c>
      <c r="G55" s="14">
        <v>400</v>
      </c>
      <c r="H55" s="281">
        <v>0</v>
      </c>
      <c r="J55" s="282">
        <v>200</v>
      </c>
      <c r="K55" s="223">
        <f t="shared" si="0"/>
        <v>200</v>
      </c>
      <c r="L55" s="199">
        <f t="shared" si="1"/>
        <v>200</v>
      </c>
      <c r="M55" s="199">
        <f t="shared" si="2"/>
        <v>100</v>
      </c>
    </row>
    <row r="56" spans="1:256" ht="15.75" hidden="1" thickBot="1">
      <c r="A56" s="224">
        <v>2182</v>
      </c>
      <c r="B56" s="207" t="s">
        <v>108</v>
      </c>
      <c r="C56" s="225">
        <v>8</v>
      </c>
      <c r="D56" s="226">
        <v>1</v>
      </c>
      <c r="E56" s="283" t="s">
        <v>116</v>
      </c>
      <c r="F56" s="284">
        <f>SUM(G56:H56)</f>
        <v>0</v>
      </c>
      <c r="G56" s="285">
        <v>0</v>
      </c>
      <c r="H56" s="286">
        <v>0</v>
      </c>
      <c r="J56" s="282"/>
      <c r="K56" s="223">
        <f t="shared" si="0"/>
        <v>0</v>
      </c>
      <c r="L56" s="199" t="e">
        <f t="shared" si="1"/>
        <v>#DIV/0!</v>
      </c>
      <c r="M56" s="199" t="e">
        <f t="shared" si="2"/>
        <v>#DIV/0!</v>
      </c>
    </row>
    <row r="57" spans="1:256" ht="15.75" hidden="1" thickBot="1">
      <c r="A57" s="224">
        <v>2183</v>
      </c>
      <c r="B57" s="207" t="s">
        <v>108</v>
      </c>
      <c r="C57" s="225">
        <v>8</v>
      </c>
      <c r="D57" s="226">
        <v>1</v>
      </c>
      <c r="E57" s="283" t="s">
        <v>117</v>
      </c>
      <c r="F57" s="284">
        <f>SUM(G57:H57)</f>
        <v>0</v>
      </c>
      <c r="G57" s="285">
        <v>0</v>
      </c>
      <c r="H57" s="286">
        <v>0</v>
      </c>
      <c r="J57" s="282"/>
      <c r="K57" s="223">
        <f t="shared" si="0"/>
        <v>0</v>
      </c>
      <c r="L57" s="199" t="e">
        <f t="shared" si="1"/>
        <v>#DIV/0!</v>
      </c>
      <c r="M57" s="199" t="e">
        <f t="shared" si="2"/>
        <v>#DIV/0!</v>
      </c>
    </row>
    <row r="58" spans="1:256" hidden="1">
      <c r="A58" s="224">
        <v>2185</v>
      </c>
      <c r="B58" s="207" t="s">
        <v>108</v>
      </c>
      <c r="C58" s="225">
        <v>8</v>
      </c>
      <c r="D58" s="226">
        <v>1</v>
      </c>
      <c r="E58" s="283"/>
      <c r="F58" s="227"/>
      <c r="G58" s="228"/>
      <c r="H58" s="229"/>
      <c r="J58" s="282"/>
      <c r="K58" s="223">
        <f t="shared" si="0"/>
        <v>0</v>
      </c>
      <c r="L58" s="199" t="e">
        <f t="shared" si="1"/>
        <v>#DIV/0!</v>
      </c>
      <c r="M58" s="199" t="e">
        <f t="shared" si="2"/>
        <v>#DIV/0!</v>
      </c>
    </row>
    <row r="59" spans="1:256" s="206" customFormat="1" ht="40.5" customHeight="1">
      <c r="A59" s="224">
        <v>2200</v>
      </c>
      <c r="B59" s="201" t="s">
        <v>118</v>
      </c>
      <c r="C59" s="216">
        <v>0</v>
      </c>
      <c r="D59" s="217">
        <v>0</v>
      </c>
      <c r="E59" s="204" t="s">
        <v>724</v>
      </c>
      <c r="F59" s="220">
        <f>SUM(F61,F65,F68,F71,F74)</f>
        <v>500</v>
      </c>
      <c r="G59" s="220">
        <f>SUM(G61,G65,G68,G71,G74)</f>
        <v>500</v>
      </c>
      <c r="H59" s="220">
        <f>SUM(H61,H65,H68,H71,H74)</f>
        <v>0</v>
      </c>
      <c r="J59" s="222">
        <f>SUM(J61,J65,J68,J71,J74)</f>
        <v>500</v>
      </c>
      <c r="K59" s="223">
        <f t="shared" si="0"/>
        <v>0</v>
      </c>
      <c r="L59" s="199">
        <f t="shared" si="1"/>
        <v>100</v>
      </c>
      <c r="M59" s="199">
        <f t="shared" si="2"/>
        <v>0</v>
      </c>
    </row>
    <row r="60" spans="1:256" ht="11.25" customHeight="1">
      <c r="A60" s="200"/>
      <c r="B60" s="207"/>
      <c r="C60" s="208"/>
      <c r="D60" s="209"/>
      <c r="E60" s="210" t="s">
        <v>5</v>
      </c>
      <c r="F60" s="211"/>
      <c r="G60" s="212"/>
      <c r="H60" s="213"/>
      <c r="J60" s="282"/>
      <c r="K60" s="223">
        <f t="shared" si="0"/>
        <v>0</v>
      </c>
      <c r="L60" s="199" t="e">
        <f t="shared" si="1"/>
        <v>#DIV/0!</v>
      </c>
      <c r="M60" s="199" t="e">
        <f t="shared" si="2"/>
        <v>#DIV/0!</v>
      </c>
    </row>
    <row r="61" spans="1:256" ht="21" customHeight="1">
      <c r="A61" s="224">
        <v>2210</v>
      </c>
      <c r="B61" s="207" t="s">
        <v>118</v>
      </c>
      <c r="C61" s="225">
        <v>1</v>
      </c>
      <c r="D61" s="226">
        <v>0</v>
      </c>
      <c r="E61" s="210" t="s">
        <v>119</v>
      </c>
      <c r="F61" s="227">
        <f>SUM(F63)</f>
        <v>500</v>
      </c>
      <c r="G61" s="227">
        <f>SUM(G63)</f>
        <v>500</v>
      </c>
      <c r="H61" s="227">
        <f>SUM(H63)</f>
        <v>0</v>
      </c>
      <c r="J61" s="281">
        <f>SUM(J63)</f>
        <v>500</v>
      </c>
      <c r="K61" s="223">
        <f t="shared" si="0"/>
        <v>0</v>
      </c>
      <c r="L61" s="199">
        <f t="shared" si="1"/>
        <v>100</v>
      </c>
      <c r="M61" s="199">
        <f t="shared" si="2"/>
        <v>0</v>
      </c>
    </row>
    <row r="62" spans="1:256" s="221" customFormat="1" ht="10.5" customHeight="1">
      <c r="A62" s="224"/>
      <c r="B62" s="207"/>
      <c r="C62" s="225"/>
      <c r="D62" s="226"/>
      <c r="E62" s="210" t="s">
        <v>112</v>
      </c>
      <c r="F62" s="281"/>
      <c r="G62" s="281"/>
      <c r="H62" s="281"/>
      <c r="J62" s="230"/>
      <c r="K62" s="223">
        <f t="shared" si="0"/>
        <v>0</v>
      </c>
      <c r="L62" s="199" t="e">
        <f t="shared" si="1"/>
        <v>#DIV/0!</v>
      </c>
      <c r="M62" s="199" t="e">
        <f t="shared" si="2"/>
        <v>#DIV/0!</v>
      </c>
    </row>
    <row r="63" spans="1:256" ht="19.5" customHeight="1" thickBot="1">
      <c r="A63" s="224">
        <v>2211</v>
      </c>
      <c r="B63" s="207" t="s">
        <v>118</v>
      </c>
      <c r="C63" s="225">
        <v>1</v>
      </c>
      <c r="D63" s="226">
        <v>1</v>
      </c>
      <c r="E63" s="210" t="s">
        <v>120</v>
      </c>
      <c r="F63" s="284">
        <f>SUM(G63:H63)</f>
        <v>500</v>
      </c>
      <c r="G63" s="285">
        <f>G64</f>
        <v>500</v>
      </c>
      <c r="H63" s="286">
        <v>0</v>
      </c>
      <c r="J63" s="281">
        <f>J64</f>
        <v>500</v>
      </c>
      <c r="K63" s="223">
        <f t="shared" si="0"/>
        <v>0</v>
      </c>
      <c r="L63" s="199">
        <f t="shared" si="1"/>
        <v>100</v>
      </c>
      <c r="M63" s="199">
        <f t="shared" si="2"/>
        <v>0</v>
      </c>
    </row>
    <row r="64" spans="1:256" ht="19.5" customHeight="1">
      <c r="A64" s="224"/>
      <c r="B64" s="207"/>
      <c r="C64" s="225"/>
      <c r="D64" s="226"/>
      <c r="E64" s="287" t="s">
        <v>667</v>
      </c>
      <c r="F64" s="288">
        <f>G64+H64</f>
        <v>500</v>
      </c>
      <c r="G64" s="289">
        <v>500</v>
      </c>
      <c r="H64" s="290">
        <v>0</v>
      </c>
      <c r="J64" s="282">
        <v>500</v>
      </c>
      <c r="K64" s="223">
        <f t="shared" si="0"/>
        <v>0</v>
      </c>
      <c r="L64" s="199">
        <f t="shared" si="1"/>
        <v>100</v>
      </c>
      <c r="M64" s="199">
        <f t="shared" si="2"/>
        <v>0</v>
      </c>
    </row>
    <row r="65" spans="1:13" ht="17.25" hidden="1" customHeight="1">
      <c r="A65" s="224">
        <v>2220</v>
      </c>
      <c r="B65" s="207" t="s">
        <v>118</v>
      </c>
      <c r="C65" s="225">
        <v>2</v>
      </c>
      <c r="D65" s="226">
        <v>0</v>
      </c>
      <c r="E65" s="210" t="s">
        <v>121</v>
      </c>
      <c r="F65" s="227">
        <f>SUM(F67)</f>
        <v>0</v>
      </c>
      <c r="G65" s="227">
        <f>SUM(G67)</f>
        <v>0</v>
      </c>
      <c r="H65" s="227">
        <f>SUM(H67)</f>
        <v>0</v>
      </c>
      <c r="J65" s="282"/>
      <c r="K65" s="223">
        <f t="shared" si="0"/>
        <v>0</v>
      </c>
      <c r="L65" s="199" t="e">
        <f t="shared" si="1"/>
        <v>#DIV/0!</v>
      </c>
      <c r="M65" s="199" t="e">
        <f t="shared" si="2"/>
        <v>#DIV/0!</v>
      </c>
    </row>
    <row r="66" spans="1:13" s="221" customFormat="1" ht="10.5" hidden="1" customHeight="1">
      <c r="A66" s="224"/>
      <c r="B66" s="207"/>
      <c r="C66" s="225"/>
      <c r="D66" s="226"/>
      <c r="E66" s="210" t="s">
        <v>112</v>
      </c>
      <c r="F66" s="281"/>
      <c r="G66" s="281"/>
      <c r="H66" s="281"/>
      <c r="J66" s="230"/>
      <c r="K66" s="223">
        <f t="shared" si="0"/>
        <v>0</v>
      </c>
      <c r="L66" s="199" t="e">
        <f t="shared" si="1"/>
        <v>#DIV/0!</v>
      </c>
      <c r="M66" s="199" t="e">
        <f t="shared" si="2"/>
        <v>#DIV/0!</v>
      </c>
    </row>
    <row r="67" spans="1:13" ht="15.75" hidden="1" customHeight="1" thickBot="1">
      <c r="A67" s="224">
        <v>2221</v>
      </c>
      <c r="B67" s="207" t="s">
        <v>118</v>
      </c>
      <c r="C67" s="225">
        <v>2</v>
      </c>
      <c r="D67" s="226">
        <v>1</v>
      </c>
      <c r="E67" s="210" t="s">
        <v>122</v>
      </c>
      <c r="F67" s="284">
        <f>SUM(G67:H67)</f>
        <v>0</v>
      </c>
      <c r="G67" s="285">
        <v>0</v>
      </c>
      <c r="H67" s="286">
        <v>0</v>
      </c>
      <c r="J67" s="282"/>
      <c r="K67" s="223">
        <f t="shared" si="0"/>
        <v>0</v>
      </c>
      <c r="L67" s="199" t="e">
        <f t="shared" si="1"/>
        <v>#DIV/0!</v>
      </c>
      <c r="M67" s="199" t="e">
        <f t="shared" si="2"/>
        <v>#DIV/0!</v>
      </c>
    </row>
    <row r="68" spans="1:13" ht="17.25" hidden="1" customHeight="1">
      <c r="A68" s="224">
        <v>2230</v>
      </c>
      <c r="B68" s="207" t="s">
        <v>118</v>
      </c>
      <c r="C68" s="225">
        <v>3</v>
      </c>
      <c r="D68" s="226">
        <v>0</v>
      </c>
      <c r="E68" s="210" t="s">
        <v>123</v>
      </c>
      <c r="F68" s="227">
        <f>SUM(F70)</f>
        <v>0</v>
      </c>
      <c r="G68" s="227">
        <f>SUM(G70)</f>
        <v>0</v>
      </c>
      <c r="H68" s="227">
        <f>SUM(H70)</f>
        <v>0</v>
      </c>
      <c r="J68" s="282"/>
      <c r="K68" s="223">
        <f t="shared" si="0"/>
        <v>0</v>
      </c>
      <c r="L68" s="199" t="e">
        <f t="shared" si="1"/>
        <v>#DIV/0!</v>
      </c>
      <c r="M68" s="199" t="e">
        <f t="shared" si="2"/>
        <v>#DIV/0!</v>
      </c>
    </row>
    <row r="69" spans="1:13" s="221" customFormat="1" ht="14.25" hidden="1" customHeight="1">
      <c r="A69" s="224"/>
      <c r="B69" s="207"/>
      <c r="C69" s="225"/>
      <c r="D69" s="226"/>
      <c r="E69" s="210" t="s">
        <v>112</v>
      </c>
      <c r="F69" s="281"/>
      <c r="G69" s="281"/>
      <c r="H69" s="281"/>
      <c r="J69" s="230"/>
      <c r="K69" s="223">
        <f t="shared" si="0"/>
        <v>0</v>
      </c>
      <c r="L69" s="199" t="e">
        <f t="shared" si="1"/>
        <v>#DIV/0!</v>
      </c>
      <c r="M69" s="199" t="e">
        <f t="shared" si="2"/>
        <v>#DIV/0!</v>
      </c>
    </row>
    <row r="70" spans="1:13" ht="19.5" hidden="1" customHeight="1" thickBot="1">
      <c r="A70" s="224">
        <v>2231</v>
      </c>
      <c r="B70" s="207" t="s">
        <v>118</v>
      </c>
      <c r="C70" s="225">
        <v>3</v>
      </c>
      <c r="D70" s="226">
        <v>1</v>
      </c>
      <c r="E70" s="210" t="s">
        <v>124</v>
      </c>
      <c r="F70" s="284">
        <f>SUM(G70:H70)</f>
        <v>0</v>
      </c>
      <c r="G70" s="285">
        <v>0</v>
      </c>
      <c r="H70" s="286">
        <v>0</v>
      </c>
      <c r="J70" s="282"/>
      <c r="K70" s="223">
        <f t="shared" si="0"/>
        <v>0</v>
      </c>
      <c r="L70" s="199" t="e">
        <f t="shared" si="1"/>
        <v>#DIV/0!</v>
      </c>
      <c r="M70" s="199" t="e">
        <f t="shared" si="2"/>
        <v>#DIV/0!</v>
      </c>
    </row>
    <row r="71" spans="1:13" ht="31.5" hidden="1" customHeight="1">
      <c r="A71" s="224">
        <v>2240</v>
      </c>
      <c r="B71" s="207" t="s">
        <v>118</v>
      </c>
      <c r="C71" s="225">
        <v>4</v>
      </c>
      <c r="D71" s="226">
        <v>0</v>
      </c>
      <c r="E71" s="210" t="s">
        <v>125</v>
      </c>
      <c r="F71" s="227">
        <f>SUM(F73)</f>
        <v>0</v>
      </c>
      <c r="G71" s="227">
        <f>SUM(G73)</f>
        <v>0</v>
      </c>
      <c r="H71" s="227">
        <f>SUM(H73)</f>
        <v>0</v>
      </c>
      <c r="J71" s="282"/>
      <c r="K71" s="223">
        <f t="shared" si="0"/>
        <v>0</v>
      </c>
      <c r="L71" s="199" t="e">
        <f t="shared" si="1"/>
        <v>#DIV/0!</v>
      </c>
      <c r="M71" s="199" t="e">
        <f t="shared" si="2"/>
        <v>#DIV/0!</v>
      </c>
    </row>
    <row r="72" spans="1:13" s="221" customFormat="1" ht="15.75" hidden="1" customHeight="1">
      <c r="A72" s="224"/>
      <c r="B72" s="225"/>
      <c r="C72" s="225"/>
      <c r="D72" s="226"/>
      <c r="E72" s="210" t="s">
        <v>112</v>
      </c>
      <c r="F72" s="281"/>
      <c r="G72" s="281"/>
      <c r="H72" s="281"/>
      <c r="J72" s="230"/>
      <c r="K72" s="223">
        <f t="shared" ref="K72:K135" si="36">G72-J72</f>
        <v>0</v>
      </c>
      <c r="L72" s="199" t="e">
        <f t="shared" ref="L72:L135" si="37">G72/J72*100</f>
        <v>#DIV/0!</v>
      </c>
      <c r="M72" s="199" t="e">
        <f t="shared" ref="M72:M135" si="38">L72-100</f>
        <v>#DIV/0!</v>
      </c>
    </row>
    <row r="73" spans="1:13" ht="30" hidden="1" customHeight="1" thickBot="1">
      <c r="A73" s="224">
        <v>2241</v>
      </c>
      <c r="B73" s="207" t="s">
        <v>118</v>
      </c>
      <c r="C73" s="225">
        <v>4</v>
      </c>
      <c r="D73" s="226">
        <v>1</v>
      </c>
      <c r="E73" s="210" t="s">
        <v>125</v>
      </c>
      <c r="F73" s="284">
        <f>SUM(G73:H73)</f>
        <v>0</v>
      </c>
      <c r="G73" s="285">
        <v>0</v>
      </c>
      <c r="H73" s="286">
        <v>0</v>
      </c>
      <c r="J73" s="282"/>
      <c r="K73" s="223">
        <f t="shared" si="36"/>
        <v>0</v>
      </c>
      <c r="L73" s="199" t="e">
        <f t="shared" si="37"/>
        <v>#DIV/0!</v>
      </c>
      <c r="M73" s="199" t="e">
        <f t="shared" si="38"/>
        <v>#DIV/0!</v>
      </c>
    </row>
    <row r="74" spans="1:13" ht="20.25" hidden="1" customHeight="1">
      <c r="A74" s="224">
        <v>2250</v>
      </c>
      <c r="B74" s="207" t="s">
        <v>118</v>
      </c>
      <c r="C74" s="225">
        <v>5</v>
      </c>
      <c r="D74" s="226">
        <v>0</v>
      </c>
      <c r="E74" s="210" t="s">
        <v>126</v>
      </c>
      <c r="F74" s="227">
        <f>SUM(F76)</f>
        <v>0</v>
      </c>
      <c r="G74" s="227">
        <f>SUM(G76)</f>
        <v>0</v>
      </c>
      <c r="H74" s="227">
        <f>SUM(H76)</f>
        <v>0</v>
      </c>
      <c r="J74" s="282"/>
      <c r="K74" s="223">
        <f t="shared" si="36"/>
        <v>0</v>
      </c>
      <c r="L74" s="199" t="e">
        <f t="shared" si="37"/>
        <v>#DIV/0!</v>
      </c>
      <c r="M74" s="199" t="e">
        <f t="shared" si="38"/>
        <v>#DIV/0!</v>
      </c>
    </row>
    <row r="75" spans="1:13" s="221" customFormat="1" ht="13.5" hidden="1" customHeight="1">
      <c r="A75" s="224"/>
      <c r="B75" s="207"/>
      <c r="C75" s="225"/>
      <c r="D75" s="226"/>
      <c r="E75" s="210" t="s">
        <v>112</v>
      </c>
      <c r="F75" s="281"/>
      <c r="G75" s="281"/>
      <c r="H75" s="281"/>
      <c r="J75" s="230"/>
      <c r="K75" s="223">
        <f t="shared" si="36"/>
        <v>0</v>
      </c>
      <c r="L75" s="199" t="e">
        <f t="shared" si="37"/>
        <v>#DIV/0!</v>
      </c>
      <c r="M75" s="199" t="e">
        <f t="shared" si="38"/>
        <v>#DIV/0!</v>
      </c>
    </row>
    <row r="76" spans="1:13" ht="18.75" hidden="1" customHeight="1" thickBot="1">
      <c r="A76" s="224">
        <v>2251</v>
      </c>
      <c r="B76" s="225" t="s">
        <v>118</v>
      </c>
      <c r="C76" s="225">
        <v>5</v>
      </c>
      <c r="D76" s="226">
        <v>1</v>
      </c>
      <c r="E76" s="210" t="s">
        <v>126</v>
      </c>
      <c r="F76" s="284">
        <f>SUM(G76:H76)</f>
        <v>0</v>
      </c>
      <c r="G76" s="285">
        <v>0</v>
      </c>
      <c r="H76" s="286">
        <v>0</v>
      </c>
      <c r="J76" s="282"/>
      <c r="K76" s="223">
        <f t="shared" si="36"/>
        <v>0</v>
      </c>
      <c r="L76" s="199" t="e">
        <f t="shared" si="37"/>
        <v>#DIV/0!</v>
      </c>
      <c r="M76" s="199" t="e">
        <f t="shared" si="38"/>
        <v>#DIV/0!</v>
      </c>
    </row>
    <row r="77" spans="1:13" s="206" customFormat="1" ht="60.75" customHeight="1">
      <c r="A77" s="224">
        <v>2300</v>
      </c>
      <c r="B77" s="291" t="s">
        <v>127</v>
      </c>
      <c r="C77" s="216">
        <v>0</v>
      </c>
      <c r="D77" s="217">
        <v>0</v>
      </c>
      <c r="E77" s="218" t="s">
        <v>725</v>
      </c>
      <c r="F77" s="220">
        <f>SUM(F79,F84,F87,F91,F94,F97,F100)</f>
        <v>0</v>
      </c>
      <c r="G77" s="220">
        <f>SUM(G79,G84,G87,G91,G94,G97,G100)</f>
        <v>0</v>
      </c>
      <c r="H77" s="220">
        <f>SUM(H79,H84,H87,H91,H94,H97,H100)</f>
        <v>0</v>
      </c>
      <c r="J77" s="222">
        <f>SUM(J79,J84,J87,J91,J94,J97,J100)</f>
        <v>0</v>
      </c>
      <c r="K77" s="223">
        <f t="shared" si="36"/>
        <v>0</v>
      </c>
      <c r="L77" s="199" t="e">
        <f t="shared" si="37"/>
        <v>#DIV/0!</v>
      </c>
      <c r="M77" s="199" t="e">
        <f t="shared" si="38"/>
        <v>#DIV/0!</v>
      </c>
    </row>
    <row r="78" spans="1:13" ht="11.25" hidden="1" customHeight="1">
      <c r="A78" s="200"/>
      <c r="B78" s="207"/>
      <c r="C78" s="208"/>
      <c r="D78" s="209"/>
      <c r="E78" s="210" t="s">
        <v>5</v>
      </c>
      <c r="F78" s="211"/>
      <c r="G78" s="212"/>
      <c r="H78" s="213"/>
      <c r="J78" s="282"/>
      <c r="K78" s="223">
        <f t="shared" si="36"/>
        <v>0</v>
      </c>
      <c r="L78" s="199" t="e">
        <f t="shared" si="37"/>
        <v>#DIV/0!</v>
      </c>
      <c r="M78" s="199" t="e">
        <f t="shared" si="38"/>
        <v>#DIV/0!</v>
      </c>
    </row>
    <row r="79" spans="1:13" ht="19.5" hidden="1" customHeight="1">
      <c r="A79" s="224">
        <v>2310</v>
      </c>
      <c r="B79" s="292" t="s">
        <v>127</v>
      </c>
      <c r="C79" s="225">
        <v>1</v>
      </c>
      <c r="D79" s="226">
        <v>0</v>
      </c>
      <c r="E79" s="210" t="s">
        <v>128</v>
      </c>
      <c r="F79" s="227">
        <f>SUM(F81:F83)</f>
        <v>0</v>
      </c>
      <c r="G79" s="227">
        <f>SUM(G81:G83)</f>
        <v>0</v>
      </c>
      <c r="H79" s="227">
        <f>SUM(H81:H83)</f>
        <v>0</v>
      </c>
      <c r="J79" s="282"/>
      <c r="K79" s="223">
        <f t="shared" si="36"/>
        <v>0</v>
      </c>
      <c r="L79" s="199" t="e">
        <f t="shared" si="37"/>
        <v>#DIV/0!</v>
      </c>
      <c r="M79" s="199" t="e">
        <f t="shared" si="38"/>
        <v>#DIV/0!</v>
      </c>
    </row>
    <row r="80" spans="1:13" s="221" customFormat="1" ht="12.75" hidden="1" customHeight="1">
      <c r="A80" s="224"/>
      <c r="B80" s="207"/>
      <c r="C80" s="225"/>
      <c r="D80" s="226"/>
      <c r="E80" s="210" t="s">
        <v>112</v>
      </c>
      <c r="F80" s="227"/>
      <c r="G80" s="228"/>
      <c r="H80" s="229"/>
      <c r="J80" s="230"/>
      <c r="K80" s="223">
        <f t="shared" si="36"/>
        <v>0</v>
      </c>
      <c r="L80" s="199" t="e">
        <f t="shared" si="37"/>
        <v>#DIV/0!</v>
      </c>
      <c r="M80" s="199" t="e">
        <f t="shared" si="38"/>
        <v>#DIV/0!</v>
      </c>
    </row>
    <row r="81" spans="1:13" ht="21.75" hidden="1" customHeight="1" thickBot="1">
      <c r="A81" s="224">
        <v>2311</v>
      </c>
      <c r="B81" s="292" t="s">
        <v>127</v>
      </c>
      <c r="C81" s="225">
        <v>1</v>
      </c>
      <c r="D81" s="226">
        <v>1</v>
      </c>
      <c r="E81" s="210" t="s">
        <v>129</v>
      </c>
      <c r="F81" s="284">
        <f>SUM(G81:H81)</f>
        <v>0</v>
      </c>
      <c r="G81" s="285">
        <v>0</v>
      </c>
      <c r="H81" s="286">
        <v>0</v>
      </c>
      <c r="J81" s="282"/>
      <c r="K81" s="223">
        <f t="shared" si="36"/>
        <v>0</v>
      </c>
      <c r="L81" s="199" t="e">
        <f t="shared" si="37"/>
        <v>#DIV/0!</v>
      </c>
      <c r="M81" s="199" t="e">
        <f t="shared" si="38"/>
        <v>#DIV/0!</v>
      </c>
    </row>
    <row r="82" spans="1:13" ht="15.75" hidden="1" thickBot="1">
      <c r="A82" s="224">
        <v>2312</v>
      </c>
      <c r="B82" s="292" t="s">
        <v>127</v>
      </c>
      <c r="C82" s="225">
        <v>1</v>
      </c>
      <c r="D82" s="226">
        <v>2</v>
      </c>
      <c r="E82" s="210" t="s">
        <v>130</v>
      </c>
      <c r="F82" s="284">
        <f>SUM(G82:H82)</f>
        <v>0</v>
      </c>
      <c r="G82" s="285">
        <v>0</v>
      </c>
      <c r="H82" s="286">
        <v>0</v>
      </c>
      <c r="J82" s="282"/>
      <c r="K82" s="223">
        <f t="shared" si="36"/>
        <v>0</v>
      </c>
      <c r="L82" s="199" t="e">
        <f t="shared" si="37"/>
        <v>#DIV/0!</v>
      </c>
      <c r="M82" s="199" t="e">
        <f t="shared" si="38"/>
        <v>#DIV/0!</v>
      </c>
    </row>
    <row r="83" spans="1:13" ht="15.75" hidden="1" thickBot="1">
      <c r="A83" s="224">
        <v>2313</v>
      </c>
      <c r="B83" s="292" t="s">
        <v>127</v>
      </c>
      <c r="C83" s="225">
        <v>1</v>
      </c>
      <c r="D83" s="226">
        <v>3</v>
      </c>
      <c r="E83" s="210" t="s">
        <v>131</v>
      </c>
      <c r="F83" s="284">
        <f>SUM(G83:H83)</f>
        <v>0</v>
      </c>
      <c r="G83" s="285">
        <v>0</v>
      </c>
      <c r="H83" s="286">
        <v>0</v>
      </c>
      <c r="J83" s="282"/>
      <c r="K83" s="223">
        <f t="shared" si="36"/>
        <v>0</v>
      </c>
      <c r="L83" s="199" t="e">
        <f t="shared" si="37"/>
        <v>#DIV/0!</v>
      </c>
      <c r="M83" s="199" t="e">
        <f t="shared" si="38"/>
        <v>#DIV/0!</v>
      </c>
    </row>
    <row r="84" spans="1:13" ht="19.5" hidden="1" customHeight="1">
      <c r="A84" s="224">
        <v>2320</v>
      </c>
      <c r="B84" s="292" t="s">
        <v>127</v>
      </c>
      <c r="C84" s="225">
        <v>2</v>
      </c>
      <c r="D84" s="226">
        <v>0</v>
      </c>
      <c r="E84" s="210" t="s">
        <v>132</v>
      </c>
      <c r="F84" s="227">
        <f>SUM(F86)</f>
        <v>0</v>
      </c>
      <c r="G84" s="227">
        <f>SUM(G86)</f>
        <v>0</v>
      </c>
      <c r="H84" s="227">
        <f>SUM(H86)</f>
        <v>0</v>
      </c>
      <c r="J84" s="282"/>
      <c r="K84" s="223">
        <f t="shared" si="36"/>
        <v>0</v>
      </c>
      <c r="L84" s="199" t="e">
        <f t="shared" si="37"/>
        <v>#DIV/0!</v>
      </c>
      <c r="M84" s="199" t="e">
        <f t="shared" si="38"/>
        <v>#DIV/0!</v>
      </c>
    </row>
    <row r="85" spans="1:13" s="221" customFormat="1" ht="14.25" hidden="1" customHeight="1">
      <c r="A85" s="224"/>
      <c r="B85" s="207"/>
      <c r="C85" s="225"/>
      <c r="D85" s="226"/>
      <c r="E85" s="210" t="s">
        <v>112</v>
      </c>
      <c r="F85" s="281"/>
      <c r="G85" s="281"/>
      <c r="H85" s="281"/>
      <c r="J85" s="230"/>
      <c r="K85" s="223">
        <f t="shared" si="36"/>
        <v>0</v>
      </c>
      <c r="L85" s="199" t="e">
        <f t="shared" si="37"/>
        <v>#DIV/0!</v>
      </c>
      <c r="M85" s="199" t="e">
        <f t="shared" si="38"/>
        <v>#DIV/0!</v>
      </c>
    </row>
    <row r="86" spans="1:13" ht="15.75" hidden="1" customHeight="1" thickBot="1">
      <c r="A86" s="224">
        <v>2321</v>
      </c>
      <c r="B86" s="292" t="s">
        <v>127</v>
      </c>
      <c r="C86" s="225">
        <v>2</v>
      </c>
      <c r="D86" s="226">
        <v>1</v>
      </c>
      <c r="E86" s="210" t="s">
        <v>133</v>
      </c>
      <c r="F86" s="284">
        <f>SUM(G86:H86)</f>
        <v>0</v>
      </c>
      <c r="G86" s="285">
        <v>0</v>
      </c>
      <c r="H86" s="286">
        <v>0</v>
      </c>
      <c r="J86" s="282"/>
      <c r="K86" s="223">
        <f t="shared" si="36"/>
        <v>0</v>
      </c>
      <c r="L86" s="199" t="e">
        <f t="shared" si="37"/>
        <v>#DIV/0!</v>
      </c>
      <c r="M86" s="199" t="e">
        <f t="shared" si="38"/>
        <v>#DIV/0!</v>
      </c>
    </row>
    <row r="87" spans="1:13" ht="26.25" hidden="1" customHeight="1">
      <c r="A87" s="224">
        <v>2330</v>
      </c>
      <c r="B87" s="292" t="s">
        <v>127</v>
      </c>
      <c r="C87" s="225">
        <v>3</v>
      </c>
      <c r="D87" s="226">
        <v>0</v>
      </c>
      <c r="E87" s="210" t="s">
        <v>134</v>
      </c>
      <c r="F87" s="227">
        <f>SUM(F89:F90)</f>
        <v>0</v>
      </c>
      <c r="G87" s="227">
        <f>SUM(G89:G90)</f>
        <v>0</v>
      </c>
      <c r="H87" s="227">
        <f>SUM(H89:H90)</f>
        <v>0</v>
      </c>
      <c r="J87" s="282"/>
      <c r="K87" s="223">
        <f t="shared" si="36"/>
        <v>0</v>
      </c>
      <c r="L87" s="199" t="e">
        <f t="shared" si="37"/>
        <v>#DIV/0!</v>
      </c>
      <c r="M87" s="199" t="e">
        <f t="shared" si="38"/>
        <v>#DIV/0!</v>
      </c>
    </row>
    <row r="88" spans="1:13" s="221" customFormat="1" ht="16.5" hidden="1" customHeight="1">
      <c r="A88" s="224"/>
      <c r="B88" s="207"/>
      <c r="C88" s="225"/>
      <c r="D88" s="226"/>
      <c r="E88" s="210" t="s">
        <v>112</v>
      </c>
      <c r="F88" s="227"/>
      <c r="G88" s="228"/>
      <c r="H88" s="229"/>
      <c r="J88" s="230"/>
      <c r="K88" s="223">
        <f t="shared" si="36"/>
        <v>0</v>
      </c>
      <c r="L88" s="199" t="e">
        <f t="shared" si="37"/>
        <v>#DIV/0!</v>
      </c>
      <c r="M88" s="199" t="e">
        <f t="shared" si="38"/>
        <v>#DIV/0!</v>
      </c>
    </row>
    <row r="89" spans="1:13" ht="20.25" hidden="1" customHeight="1" thickBot="1">
      <c r="A89" s="224">
        <v>2331</v>
      </c>
      <c r="B89" s="292" t="s">
        <v>127</v>
      </c>
      <c r="C89" s="225">
        <v>3</v>
      </c>
      <c r="D89" s="226">
        <v>1</v>
      </c>
      <c r="E89" s="210" t="s">
        <v>135</v>
      </c>
      <c r="F89" s="284">
        <f>SUM(G89:H89)</f>
        <v>0</v>
      </c>
      <c r="G89" s="285">
        <v>0</v>
      </c>
      <c r="H89" s="286">
        <v>0</v>
      </c>
      <c r="J89" s="282"/>
      <c r="K89" s="223">
        <f t="shared" si="36"/>
        <v>0</v>
      </c>
      <c r="L89" s="199" t="e">
        <f t="shared" si="37"/>
        <v>#DIV/0!</v>
      </c>
      <c r="M89" s="199" t="e">
        <f t="shared" si="38"/>
        <v>#DIV/0!</v>
      </c>
    </row>
    <row r="90" spans="1:13" ht="15.75" hidden="1" thickBot="1">
      <c r="A90" s="224">
        <v>2332</v>
      </c>
      <c r="B90" s="292" t="s">
        <v>127</v>
      </c>
      <c r="C90" s="225">
        <v>3</v>
      </c>
      <c r="D90" s="226">
        <v>2</v>
      </c>
      <c r="E90" s="210" t="s">
        <v>136</v>
      </c>
      <c r="F90" s="284">
        <f>SUM(G90:H90)</f>
        <v>0</v>
      </c>
      <c r="G90" s="285"/>
      <c r="H90" s="286"/>
      <c r="J90" s="282"/>
      <c r="K90" s="223">
        <f t="shared" si="36"/>
        <v>0</v>
      </c>
      <c r="L90" s="199" t="e">
        <f t="shared" si="37"/>
        <v>#DIV/0!</v>
      </c>
      <c r="M90" s="199" t="e">
        <f t="shared" si="38"/>
        <v>#DIV/0!</v>
      </c>
    </row>
    <row r="91" spans="1:13" hidden="1">
      <c r="A91" s="224">
        <v>2340</v>
      </c>
      <c r="B91" s="292" t="s">
        <v>127</v>
      </c>
      <c r="C91" s="225">
        <v>4</v>
      </c>
      <c r="D91" s="226">
        <v>0</v>
      </c>
      <c r="E91" s="210" t="s">
        <v>137</v>
      </c>
      <c r="F91" s="227">
        <f>SUM(F93)</f>
        <v>0</v>
      </c>
      <c r="G91" s="227">
        <f>SUM(G93)</f>
        <v>0</v>
      </c>
      <c r="H91" s="227">
        <f>SUM(H93)</f>
        <v>0</v>
      </c>
      <c r="J91" s="282"/>
      <c r="K91" s="223">
        <f t="shared" si="36"/>
        <v>0</v>
      </c>
      <c r="L91" s="199" t="e">
        <f t="shared" si="37"/>
        <v>#DIV/0!</v>
      </c>
      <c r="M91" s="199" t="e">
        <f t="shared" si="38"/>
        <v>#DIV/0!</v>
      </c>
    </row>
    <row r="92" spans="1:13" s="221" customFormat="1" ht="14.25" hidden="1" customHeight="1">
      <c r="A92" s="224"/>
      <c r="B92" s="207"/>
      <c r="C92" s="225"/>
      <c r="D92" s="226"/>
      <c r="E92" s="210" t="s">
        <v>112</v>
      </c>
      <c r="F92" s="281"/>
      <c r="G92" s="281"/>
      <c r="H92" s="281"/>
      <c r="J92" s="230"/>
      <c r="K92" s="223">
        <f t="shared" si="36"/>
        <v>0</v>
      </c>
      <c r="L92" s="199" t="e">
        <f t="shared" si="37"/>
        <v>#DIV/0!</v>
      </c>
      <c r="M92" s="199" t="e">
        <f t="shared" si="38"/>
        <v>#DIV/0!</v>
      </c>
    </row>
    <row r="93" spans="1:13" ht="15.75" hidden="1" thickBot="1">
      <c r="A93" s="224">
        <v>2341</v>
      </c>
      <c r="B93" s="292" t="s">
        <v>127</v>
      </c>
      <c r="C93" s="225">
        <v>4</v>
      </c>
      <c r="D93" s="226">
        <v>1</v>
      </c>
      <c r="E93" s="210" t="s">
        <v>137</v>
      </c>
      <c r="F93" s="284">
        <f>SUM(G93:H93)</f>
        <v>0</v>
      </c>
      <c r="G93" s="285"/>
      <c r="H93" s="286"/>
      <c r="J93" s="282"/>
      <c r="K93" s="223">
        <f t="shared" si="36"/>
        <v>0</v>
      </c>
      <c r="L93" s="199" t="e">
        <f t="shared" si="37"/>
        <v>#DIV/0!</v>
      </c>
      <c r="M93" s="199" t="e">
        <f t="shared" si="38"/>
        <v>#DIV/0!</v>
      </c>
    </row>
    <row r="94" spans="1:13" ht="14.25" hidden="1" customHeight="1">
      <c r="A94" s="224">
        <v>2350</v>
      </c>
      <c r="B94" s="292" t="s">
        <v>127</v>
      </c>
      <c r="C94" s="225">
        <v>5</v>
      </c>
      <c r="D94" s="226">
        <v>0</v>
      </c>
      <c r="E94" s="210" t="s">
        <v>138</v>
      </c>
      <c r="F94" s="227">
        <f>SUM(F96)</f>
        <v>0</v>
      </c>
      <c r="G94" s="227">
        <f>SUM(G96)</f>
        <v>0</v>
      </c>
      <c r="H94" s="227">
        <f>SUM(H96)</f>
        <v>0</v>
      </c>
      <c r="J94" s="282"/>
      <c r="K94" s="223">
        <f t="shared" si="36"/>
        <v>0</v>
      </c>
      <c r="L94" s="199" t="e">
        <f t="shared" si="37"/>
        <v>#DIV/0!</v>
      </c>
      <c r="M94" s="199" t="e">
        <f t="shared" si="38"/>
        <v>#DIV/0!</v>
      </c>
    </row>
    <row r="95" spans="1:13" s="221" customFormat="1" ht="14.25" hidden="1" customHeight="1">
      <c r="A95" s="224"/>
      <c r="B95" s="207"/>
      <c r="C95" s="225"/>
      <c r="D95" s="226"/>
      <c r="E95" s="210" t="s">
        <v>112</v>
      </c>
      <c r="F95" s="281"/>
      <c r="G95" s="281"/>
      <c r="H95" s="281"/>
      <c r="J95" s="230"/>
      <c r="K95" s="223">
        <f t="shared" si="36"/>
        <v>0</v>
      </c>
      <c r="L95" s="199" t="e">
        <f t="shared" si="37"/>
        <v>#DIV/0!</v>
      </c>
      <c r="M95" s="199" t="e">
        <f t="shared" si="38"/>
        <v>#DIV/0!</v>
      </c>
    </row>
    <row r="96" spans="1:13" ht="18" hidden="1" customHeight="1" thickBot="1">
      <c r="A96" s="224">
        <v>2351</v>
      </c>
      <c r="B96" s="292" t="s">
        <v>127</v>
      </c>
      <c r="C96" s="225">
        <v>5</v>
      </c>
      <c r="D96" s="226">
        <v>1</v>
      </c>
      <c r="E96" s="210" t="s">
        <v>139</v>
      </c>
      <c r="F96" s="284">
        <f>SUM(G96:H96)</f>
        <v>0</v>
      </c>
      <c r="G96" s="285">
        <v>0</v>
      </c>
      <c r="H96" s="286">
        <v>0</v>
      </c>
      <c r="J96" s="282"/>
      <c r="K96" s="223">
        <f t="shared" si="36"/>
        <v>0</v>
      </c>
      <c r="L96" s="199" t="e">
        <f t="shared" si="37"/>
        <v>#DIV/0!</v>
      </c>
      <c r="M96" s="199" t="e">
        <f t="shared" si="38"/>
        <v>#DIV/0!</v>
      </c>
    </row>
    <row r="97" spans="1:13" ht="30" hidden="1" customHeight="1">
      <c r="A97" s="224">
        <v>2360</v>
      </c>
      <c r="B97" s="292" t="s">
        <v>127</v>
      </c>
      <c r="C97" s="225">
        <v>6</v>
      </c>
      <c r="D97" s="226">
        <v>0</v>
      </c>
      <c r="E97" s="210" t="s">
        <v>140</v>
      </c>
      <c r="F97" s="227">
        <f>SUM(F99)</f>
        <v>0</v>
      </c>
      <c r="G97" s="227">
        <f>SUM(G99)</f>
        <v>0</v>
      </c>
      <c r="H97" s="227">
        <f>SUM(H99)</f>
        <v>0</v>
      </c>
      <c r="J97" s="282"/>
      <c r="K97" s="223">
        <f t="shared" si="36"/>
        <v>0</v>
      </c>
      <c r="L97" s="199" t="e">
        <f t="shared" si="37"/>
        <v>#DIV/0!</v>
      </c>
      <c r="M97" s="199" t="e">
        <f t="shared" si="38"/>
        <v>#DIV/0!</v>
      </c>
    </row>
    <row r="98" spans="1:13" s="221" customFormat="1" ht="13.5" hidden="1" customHeight="1">
      <c r="A98" s="224"/>
      <c r="B98" s="207"/>
      <c r="C98" s="225"/>
      <c r="D98" s="226"/>
      <c r="E98" s="210" t="s">
        <v>112</v>
      </c>
      <c r="F98" s="281"/>
      <c r="G98" s="281"/>
      <c r="H98" s="281"/>
      <c r="J98" s="230"/>
      <c r="K98" s="223">
        <f t="shared" si="36"/>
        <v>0</v>
      </c>
      <c r="L98" s="199" t="e">
        <f t="shared" si="37"/>
        <v>#DIV/0!</v>
      </c>
      <c r="M98" s="199" t="e">
        <f t="shared" si="38"/>
        <v>#DIV/0!</v>
      </c>
    </row>
    <row r="99" spans="1:13" ht="28.5" hidden="1" customHeight="1" thickBot="1">
      <c r="A99" s="224">
        <v>2361</v>
      </c>
      <c r="B99" s="292" t="s">
        <v>127</v>
      </c>
      <c r="C99" s="225">
        <v>6</v>
      </c>
      <c r="D99" s="226">
        <v>1</v>
      </c>
      <c r="E99" s="210" t="s">
        <v>140</v>
      </c>
      <c r="F99" s="284">
        <f>SUM(G99:H99)</f>
        <v>0</v>
      </c>
      <c r="G99" s="285">
        <v>0</v>
      </c>
      <c r="H99" s="286">
        <v>0</v>
      </c>
      <c r="J99" s="282"/>
      <c r="K99" s="223">
        <f t="shared" si="36"/>
        <v>0</v>
      </c>
      <c r="L99" s="199" t="e">
        <f t="shared" si="37"/>
        <v>#DIV/0!</v>
      </c>
      <c r="M99" s="199" t="e">
        <f t="shared" si="38"/>
        <v>#DIV/0!</v>
      </c>
    </row>
    <row r="100" spans="1:13" ht="14.25" hidden="1" customHeight="1">
      <c r="A100" s="224">
        <v>2370</v>
      </c>
      <c r="B100" s="292" t="s">
        <v>127</v>
      </c>
      <c r="C100" s="225">
        <v>7</v>
      </c>
      <c r="D100" s="226">
        <v>0</v>
      </c>
      <c r="E100" s="210" t="s">
        <v>141</v>
      </c>
      <c r="F100" s="227">
        <f>SUM(F102)</f>
        <v>0</v>
      </c>
      <c r="G100" s="227">
        <f>SUM(G102)</f>
        <v>0</v>
      </c>
      <c r="H100" s="227">
        <f>SUM(H102)</f>
        <v>0</v>
      </c>
      <c r="J100" s="282"/>
      <c r="K100" s="223">
        <f t="shared" si="36"/>
        <v>0</v>
      </c>
      <c r="L100" s="199" t="e">
        <f t="shared" si="37"/>
        <v>#DIV/0!</v>
      </c>
      <c r="M100" s="199" t="e">
        <f t="shared" si="38"/>
        <v>#DIV/0!</v>
      </c>
    </row>
    <row r="101" spans="1:13" s="221" customFormat="1" ht="12.75" hidden="1" customHeight="1">
      <c r="A101" s="224"/>
      <c r="B101" s="207"/>
      <c r="C101" s="225"/>
      <c r="D101" s="226"/>
      <c r="E101" s="210" t="s">
        <v>112</v>
      </c>
      <c r="F101" s="281"/>
      <c r="G101" s="281"/>
      <c r="H101" s="281"/>
      <c r="J101" s="230"/>
      <c r="K101" s="223">
        <f t="shared" si="36"/>
        <v>0</v>
      </c>
      <c r="L101" s="199" t="e">
        <f t="shared" si="37"/>
        <v>#DIV/0!</v>
      </c>
      <c r="M101" s="199" t="e">
        <f t="shared" si="38"/>
        <v>#DIV/0!</v>
      </c>
    </row>
    <row r="102" spans="1:13" ht="14.25" hidden="1" customHeight="1" thickBot="1">
      <c r="A102" s="224">
        <v>2371</v>
      </c>
      <c r="B102" s="292" t="s">
        <v>127</v>
      </c>
      <c r="C102" s="225">
        <v>7</v>
      </c>
      <c r="D102" s="226">
        <v>1</v>
      </c>
      <c r="E102" s="210" t="s">
        <v>142</v>
      </c>
      <c r="F102" s="284">
        <f>SUM(G102:H102)</f>
        <v>0</v>
      </c>
      <c r="G102" s="285">
        <v>0</v>
      </c>
      <c r="H102" s="286">
        <v>0</v>
      </c>
      <c r="J102" s="282"/>
      <c r="K102" s="223">
        <f t="shared" si="36"/>
        <v>0</v>
      </c>
      <c r="L102" s="199" t="e">
        <f t="shared" si="37"/>
        <v>#DIV/0!</v>
      </c>
      <c r="M102" s="199" t="e">
        <f t="shared" si="38"/>
        <v>#DIV/0!</v>
      </c>
    </row>
    <row r="103" spans="1:13" s="206" customFormat="1" ht="45" customHeight="1">
      <c r="A103" s="224">
        <v>2400</v>
      </c>
      <c r="B103" s="291" t="s">
        <v>143</v>
      </c>
      <c r="C103" s="216">
        <v>0</v>
      </c>
      <c r="D103" s="217">
        <v>0</v>
      </c>
      <c r="E103" s="218" t="s">
        <v>726</v>
      </c>
      <c r="F103" s="220">
        <f>SUM(F105,F109,F116,F124,F129,F136,F139,F145,F154)</f>
        <v>13899</v>
      </c>
      <c r="G103" s="220">
        <f>SUM(G105,G109,G116,G124,G129,G136,G139,G145,G154)</f>
        <v>2150.6999999999998</v>
      </c>
      <c r="H103" s="220">
        <f>SUM(H105,H109,H116,H124,H129,H136,H139,H145,H154)</f>
        <v>11748.3</v>
      </c>
      <c r="J103" s="222">
        <f>SUM(J105,J109,J116,J124,J129,J136,J139,J145,J154)</f>
        <v>-2000</v>
      </c>
      <c r="K103" s="223">
        <f t="shared" si="36"/>
        <v>4150.7</v>
      </c>
      <c r="L103" s="199">
        <f t="shared" si="37"/>
        <v>-107.53499999999998</v>
      </c>
      <c r="M103" s="199">
        <f t="shared" si="38"/>
        <v>-207.53499999999997</v>
      </c>
    </row>
    <row r="104" spans="1:13" ht="11.25" customHeight="1">
      <c r="A104" s="200"/>
      <c r="B104" s="207"/>
      <c r="C104" s="208"/>
      <c r="D104" s="209"/>
      <c r="E104" s="210" t="s">
        <v>5</v>
      </c>
      <c r="F104" s="211"/>
      <c r="G104" s="212"/>
      <c r="H104" s="213"/>
      <c r="J104" s="282"/>
      <c r="K104" s="223">
        <f t="shared" si="36"/>
        <v>0</v>
      </c>
      <c r="L104" s="199" t="e">
        <f t="shared" si="37"/>
        <v>#DIV/0!</v>
      </c>
      <c r="M104" s="199" t="e">
        <f t="shared" si="38"/>
        <v>#DIV/0!</v>
      </c>
    </row>
    <row r="105" spans="1:13" ht="26.25" hidden="1" customHeight="1">
      <c r="A105" s="224">
        <v>2410</v>
      </c>
      <c r="B105" s="292" t="s">
        <v>143</v>
      </c>
      <c r="C105" s="225">
        <v>1</v>
      </c>
      <c r="D105" s="226">
        <v>0</v>
      </c>
      <c r="E105" s="210" t="s">
        <v>144</v>
      </c>
      <c r="F105" s="227">
        <f>SUM(F107:F108)</f>
        <v>0</v>
      </c>
      <c r="G105" s="227">
        <f>SUM(G107:G108)</f>
        <v>0</v>
      </c>
      <c r="H105" s="227">
        <f>SUM(H107:H108)</f>
        <v>0</v>
      </c>
      <c r="J105" s="282"/>
      <c r="K105" s="223">
        <f t="shared" si="36"/>
        <v>0</v>
      </c>
      <c r="L105" s="199" t="e">
        <f t="shared" si="37"/>
        <v>#DIV/0!</v>
      </c>
      <c r="M105" s="199" t="e">
        <f t="shared" si="38"/>
        <v>#DIV/0!</v>
      </c>
    </row>
    <row r="106" spans="1:13" s="221" customFormat="1" ht="13.5" hidden="1" customHeight="1">
      <c r="A106" s="224"/>
      <c r="B106" s="207"/>
      <c r="C106" s="225"/>
      <c r="D106" s="226"/>
      <c r="E106" s="210" t="s">
        <v>112</v>
      </c>
      <c r="F106" s="227"/>
      <c r="G106" s="228"/>
      <c r="H106" s="229"/>
      <c r="J106" s="230"/>
      <c r="K106" s="223">
        <f t="shared" si="36"/>
        <v>0</v>
      </c>
      <c r="L106" s="199" t="e">
        <f t="shared" si="37"/>
        <v>#DIV/0!</v>
      </c>
      <c r="M106" s="199" t="e">
        <f t="shared" si="38"/>
        <v>#DIV/0!</v>
      </c>
    </row>
    <row r="107" spans="1:13" ht="29.25" hidden="1" customHeight="1" thickBot="1">
      <c r="A107" s="224">
        <v>2411</v>
      </c>
      <c r="B107" s="292" t="s">
        <v>143</v>
      </c>
      <c r="C107" s="225">
        <v>1</v>
      </c>
      <c r="D107" s="226">
        <v>1</v>
      </c>
      <c r="E107" s="210" t="s">
        <v>145</v>
      </c>
      <c r="F107" s="284">
        <f>SUM(G107:H107)</f>
        <v>0</v>
      </c>
      <c r="G107" s="285">
        <v>0</v>
      </c>
      <c r="H107" s="286">
        <v>0</v>
      </c>
      <c r="J107" s="282"/>
      <c r="K107" s="223">
        <f t="shared" si="36"/>
        <v>0</v>
      </c>
      <c r="L107" s="199" t="e">
        <f t="shared" si="37"/>
        <v>#DIV/0!</v>
      </c>
      <c r="M107" s="199" t="e">
        <f t="shared" si="38"/>
        <v>#DIV/0!</v>
      </c>
    </row>
    <row r="108" spans="1:13" ht="27" hidden="1" customHeight="1" thickBot="1">
      <c r="A108" s="224">
        <v>2412</v>
      </c>
      <c r="B108" s="292" t="s">
        <v>143</v>
      </c>
      <c r="C108" s="225">
        <v>1</v>
      </c>
      <c r="D108" s="226">
        <v>2</v>
      </c>
      <c r="E108" s="210" t="s">
        <v>146</v>
      </c>
      <c r="F108" s="284">
        <f>SUM(G108:H108)</f>
        <v>0</v>
      </c>
      <c r="G108" s="285">
        <v>0</v>
      </c>
      <c r="H108" s="286">
        <v>0</v>
      </c>
      <c r="J108" s="282"/>
      <c r="K108" s="223">
        <f t="shared" si="36"/>
        <v>0</v>
      </c>
      <c r="L108" s="199" t="e">
        <f t="shared" si="37"/>
        <v>#DIV/0!</v>
      </c>
      <c r="M108" s="199" t="e">
        <f t="shared" si="38"/>
        <v>#DIV/0!</v>
      </c>
    </row>
    <row r="109" spans="1:13" ht="24.75" customHeight="1">
      <c r="A109" s="224">
        <v>2420</v>
      </c>
      <c r="B109" s="292" t="s">
        <v>143</v>
      </c>
      <c r="C109" s="225">
        <v>2</v>
      </c>
      <c r="D109" s="226">
        <v>0</v>
      </c>
      <c r="E109" s="210" t="s">
        <v>147</v>
      </c>
      <c r="F109" s="227">
        <f>F111+F113+F114+F115</f>
        <v>2150.6999999999998</v>
      </c>
      <c r="G109" s="227">
        <f>G111+G113+G114+G115</f>
        <v>2150.6999999999998</v>
      </c>
      <c r="H109" s="227">
        <f>SUM(H111:H115)</f>
        <v>0</v>
      </c>
      <c r="J109" s="281">
        <f>J111+J113+J114+J115</f>
        <v>0</v>
      </c>
      <c r="K109" s="223">
        <f t="shared" si="36"/>
        <v>2150.6999999999998</v>
      </c>
      <c r="L109" s="199" t="e">
        <f t="shared" si="37"/>
        <v>#DIV/0!</v>
      </c>
      <c r="M109" s="199" t="e">
        <f t="shared" si="38"/>
        <v>#DIV/0!</v>
      </c>
    </row>
    <row r="110" spans="1:13" s="221" customFormat="1" ht="13.5" customHeight="1">
      <c r="A110" s="224"/>
      <c r="B110" s="207"/>
      <c r="C110" s="225"/>
      <c r="D110" s="226"/>
      <c r="E110" s="210" t="s">
        <v>112</v>
      </c>
      <c r="F110" s="227"/>
      <c r="G110" s="228"/>
      <c r="H110" s="229"/>
      <c r="J110" s="230"/>
      <c r="K110" s="223">
        <f t="shared" si="36"/>
        <v>0</v>
      </c>
      <c r="L110" s="199" t="e">
        <f t="shared" si="37"/>
        <v>#DIV/0!</v>
      </c>
      <c r="M110" s="199" t="e">
        <f t="shared" si="38"/>
        <v>#DIV/0!</v>
      </c>
    </row>
    <row r="111" spans="1:13" ht="16.5" customHeight="1" thickBot="1">
      <c r="A111" s="224">
        <v>2421</v>
      </c>
      <c r="B111" s="292" t="s">
        <v>143</v>
      </c>
      <c r="C111" s="225">
        <v>2</v>
      </c>
      <c r="D111" s="226">
        <v>1</v>
      </c>
      <c r="E111" s="210" t="s">
        <v>148</v>
      </c>
      <c r="F111" s="284">
        <f>SUM(G111:H111)</f>
        <v>2150.6999999999998</v>
      </c>
      <c r="G111" s="285">
        <f>G112</f>
        <v>2150.6999999999998</v>
      </c>
      <c r="H111" s="286">
        <f>H112</f>
        <v>0</v>
      </c>
      <c r="J111" s="281">
        <f>J112</f>
        <v>0</v>
      </c>
      <c r="K111" s="223">
        <f t="shared" si="36"/>
        <v>2150.6999999999998</v>
      </c>
      <c r="L111" s="199" t="e">
        <f t="shared" si="37"/>
        <v>#DIV/0!</v>
      </c>
      <c r="M111" s="199" t="e">
        <f t="shared" si="38"/>
        <v>#DIV/0!</v>
      </c>
    </row>
    <row r="112" spans="1:13" ht="16.5" customHeight="1" thickBot="1">
      <c r="A112" s="224"/>
      <c r="B112" s="292"/>
      <c r="C112" s="225"/>
      <c r="D112" s="226"/>
      <c r="E112" s="287" t="s">
        <v>667</v>
      </c>
      <c r="F112" s="284">
        <f>G112+H112</f>
        <v>2150.6999999999998</v>
      </c>
      <c r="G112" s="285">
        <v>2150.6999999999998</v>
      </c>
      <c r="H112" s="286">
        <v>0</v>
      </c>
      <c r="J112" s="282"/>
      <c r="K112" s="223">
        <f t="shared" si="36"/>
        <v>2150.6999999999998</v>
      </c>
      <c r="L112" s="199" t="e">
        <f t="shared" si="37"/>
        <v>#DIV/0!</v>
      </c>
      <c r="M112" s="199" t="e">
        <f t="shared" si="38"/>
        <v>#DIV/0!</v>
      </c>
    </row>
    <row r="113" spans="1:13" ht="17.25" hidden="1" customHeight="1" thickBot="1">
      <c r="A113" s="224">
        <v>2422</v>
      </c>
      <c r="B113" s="292" t="s">
        <v>143</v>
      </c>
      <c r="C113" s="225">
        <v>2</v>
      </c>
      <c r="D113" s="226">
        <v>2</v>
      </c>
      <c r="E113" s="210" t="s">
        <v>149</v>
      </c>
      <c r="F113" s="284">
        <f>SUM(G113:H113)</f>
        <v>0</v>
      </c>
      <c r="G113" s="285"/>
      <c r="H113" s="286"/>
      <c r="J113" s="282"/>
      <c r="K113" s="223">
        <f t="shared" si="36"/>
        <v>0</v>
      </c>
      <c r="L113" s="199" t="e">
        <f t="shared" si="37"/>
        <v>#DIV/0!</v>
      </c>
      <c r="M113" s="199" t="e">
        <f t="shared" si="38"/>
        <v>#DIV/0!</v>
      </c>
    </row>
    <row r="114" spans="1:13" ht="21" hidden="1" customHeight="1" thickBot="1">
      <c r="A114" s="224">
        <v>2423</v>
      </c>
      <c r="B114" s="292" t="s">
        <v>143</v>
      </c>
      <c r="C114" s="225">
        <v>2</v>
      </c>
      <c r="D114" s="226">
        <v>3</v>
      </c>
      <c r="E114" s="210" t="s">
        <v>150</v>
      </c>
      <c r="F114" s="284">
        <f>SUM(G114:H114)</f>
        <v>0</v>
      </c>
      <c r="G114" s="285"/>
      <c r="H114" s="286"/>
      <c r="J114" s="282"/>
      <c r="K114" s="223">
        <f t="shared" si="36"/>
        <v>0</v>
      </c>
      <c r="L114" s="199" t="e">
        <f t="shared" si="37"/>
        <v>#DIV/0!</v>
      </c>
      <c r="M114" s="199" t="e">
        <f t="shared" si="38"/>
        <v>#DIV/0!</v>
      </c>
    </row>
    <row r="115" spans="1:13" ht="15.75" hidden="1" thickBot="1">
      <c r="A115" s="224">
        <v>2424</v>
      </c>
      <c r="B115" s="292" t="s">
        <v>143</v>
      </c>
      <c r="C115" s="225">
        <v>2</v>
      </c>
      <c r="D115" s="226">
        <v>4</v>
      </c>
      <c r="E115" s="210" t="s">
        <v>151</v>
      </c>
      <c r="F115" s="284">
        <f>SUM(G115:H115)</f>
        <v>0</v>
      </c>
      <c r="G115" s="285"/>
      <c r="H115" s="286"/>
      <c r="J115" s="282"/>
      <c r="K115" s="223">
        <f t="shared" si="36"/>
        <v>0</v>
      </c>
      <c r="L115" s="199" t="e">
        <f t="shared" si="37"/>
        <v>#DIV/0!</v>
      </c>
      <c r="M115" s="199" t="e">
        <f t="shared" si="38"/>
        <v>#DIV/0!</v>
      </c>
    </row>
    <row r="116" spans="1:13" ht="14.25" hidden="1" customHeight="1">
      <c r="A116" s="224">
        <v>2430</v>
      </c>
      <c r="B116" s="292" t="s">
        <v>143</v>
      </c>
      <c r="C116" s="225">
        <v>3</v>
      </c>
      <c r="D116" s="226">
        <v>0</v>
      </c>
      <c r="E116" s="210" t="s">
        <v>152</v>
      </c>
      <c r="F116" s="227">
        <f>SUM(F118:F123)</f>
        <v>0</v>
      </c>
      <c r="G116" s="227">
        <f>SUM(G118:G123)</f>
        <v>0</v>
      </c>
      <c r="H116" s="227">
        <f>SUM(H118:H123)</f>
        <v>0</v>
      </c>
      <c r="J116" s="282"/>
      <c r="K116" s="223">
        <f t="shared" si="36"/>
        <v>0</v>
      </c>
      <c r="L116" s="199" t="e">
        <f t="shared" si="37"/>
        <v>#DIV/0!</v>
      </c>
      <c r="M116" s="199" t="e">
        <f t="shared" si="38"/>
        <v>#DIV/0!</v>
      </c>
    </row>
    <row r="117" spans="1:13" s="221" customFormat="1" ht="13.5" hidden="1" customHeight="1">
      <c r="A117" s="224"/>
      <c r="B117" s="207"/>
      <c r="C117" s="225"/>
      <c r="D117" s="226"/>
      <c r="E117" s="210" t="s">
        <v>112</v>
      </c>
      <c r="F117" s="227"/>
      <c r="G117" s="228"/>
      <c r="H117" s="229"/>
      <c r="J117" s="230"/>
      <c r="K117" s="223">
        <f t="shared" si="36"/>
        <v>0</v>
      </c>
      <c r="L117" s="199" t="e">
        <f t="shared" si="37"/>
        <v>#DIV/0!</v>
      </c>
      <c r="M117" s="199" t="e">
        <f t="shared" si="38"/>
        <v>#DIV/0!</v>
      </c>
    </row>
    <row r="118" spans="1:13" ht="15.75" hidden="1" customHeight="1" thickBot="1">
      <c r="A118" s="224">
        <v>2431</v>
      </c>
      <c r="B118" s="292" t="s">
        <v>143</v>
      </c>
      <c r="C118" s="225">
        <v>3</v>
      </c>
      <c r="D118" s="226">
        <v>1</v>
      </c>
      <c r="E118" s="210" t="s">
        <v>153</v>
      </c>
      <c r="F118" s="284">
        <f t="shared" ref="F118:F123" si="39">SUM(G118:H118)</f>
        <v>0</v>
      </c>
      <c r="G118" s="228"/>
      <c r="H118" s="229"/>
      <c r="J118" s="282"/>
      <c r="K118" s="223">
        <f t="shared" si="36"/>
        <v>0</v>
      </c>
      <c r="L118" s="199" t="e">
        <f t="shared" si="37"/>
        <v>#DIV/0!</v>
      </c>
      <c r="M118" s="199" t="e">
        <f t="shared" si="38"/>
        <v>#DIV/0!</v>
      </c>
    </row>
    <row r="119" spans="1:13" ht="15" hidden="1" customHeight="1" thickBot="1">
      <c r="A119" s="224">
        <v>2432</v>
      </c>
      <c r="B119" s="292" t="s">
        <v>143</v>
      </c>
      <c r="C119" s="225">
        <v>3</v>
      </c>
      <c r="D119" s="226">
        <v>2</v>
      </c>
      <c r="E119" s="210" t="s">
        <v>154</v>
      </c>
      <c r="F119" s="284">
        <f t="shared" si="39"/>
        <v>0</v>
      </c>
      <c r="G119" s="228"/>
      <c r="H119" s="229"/>
      <c r="J119" s="282"/>
      <c r="K119" s="223">
        <f t="shared" si="36"/>
        <v>0</v>
      </c>
      <c r="L119" s="199" t="e">
        <f t="shared" si="37"/>
        <v>#DIV/0!</v>
      </c>
      <c r="M119" s="199" t="e">
        <f t="shared" si="38"/>
        <v>#DIV/0!</v>
      </c>
    </row>
    <row r="120" spans="1:13" ht="15" hidden="1" customHeight="1" thickBot="1">
      <c r="A120" s="224">
        <v>2433</v>
      </c>
      <c r="B120" s="292" t="s">
        <v>143</v>
      </c>
      <c r="C120" s="225">
        <v>3</v>
      </c>
      <c r="D120" s="226">
        <v>3</v>
      </c>
      <c r="E120" s="210" t="s">
        <v>155</v>
      </c>
      <c r="F120" s="284">
        <f t="shared" si="39"/>
        <v>0</v>
      </c>
      <c r="G120" s="228"/>
      <c r="H120" s="229"/>
      <c r="J120" s="282"/>
      <c r="K120" s="223">
        <f t="shared" si="36"/>
        <v>0</v>
      </c>
      <c r="L120" s="199" t="e">
        <f t="shared" si="37"/>
        <v>#DIV/0!</v>
      </c>
      <c r="M120" s="199" t="e">
        <f t="shared" si="38"/>
        <v>#DIV/0!</v>
      </c>
    </row>
    <row r="121" spans="1:13" ht="21" hidden="1" customHeight="1" thickBot="1">
      <c r="A121" s="224">
        <v>2434</v>
      </c>
      <c r="B121" s="292" t="s">
        <v>143</v>
      </c>
      <c r="C121" s="225">
        <v>3</v>
      </c>
      <c r="D121" s="226">
        <v>4</v>
      </c>
      <c r="E121" s="210" t="s">
        <v>156</v>
      </c>
      <c r="F121" s="284">
        <f t="shared" si="39"/>
        <v>0</v>
      </c>
      <c r="G121" s="228"/>
      <c r="H121" s="229"/>
      <c r="J121" s="282"/>
      <c r="K121" s="223">
        <f t="shared" si="36"/>
        <v>0</v>
      </c>
      <c r="L121" s="199" t="e">
        <f t="shared" si="37"/>
        <v>#DIV/0!</v>
      </c>
      <c r="M121" s="199" t="e">
        <f t="shared" si="38"/>
        <v>#DIV/0!</v>
      </c>
    </row>
    <row r="122" spans="1:13" ht="15" hidden="1" customHeight="1" thickBot="1">
      <c r="A122" s="224">
        <v>2435</v>
      </c>
      <c r="B122" s="292" t="s">
        <v>143</v>
      </c>
      <c r="C122" s="225">
        <v>3</v>
      </c>
      <c r="D122" s="226">
        <v>5</v>
      </c>
      <c r="E122" s="210" t="s">
        <v>157</v>
      </c>
      <c r="F122" s="284">
        <f t="shared" si="39"/>
        <v>0</v>
      </c>
      <c r="G122" s="228"/>
      <c r="H122" s="229"/>
      <c r="J122" s="282"/>
      <c r="K122" s="223">
        <f t="shared" si="36"/>
        <v>0</v>
      </c>
      <c r="L122" s="199" t="e">
        <f t="shared" si="37"/>
        <v>#DIV/0!</v>
      </c>
      <c r="M122" s="199" t="e">
        <f t="shared" si="38"/>
        <v>#DIV/0!</v>
      </c>
    </row>
    <row r="123" spans="1:13" ht="14.25" hidden="1" customHeight="1" thickBot="1">
      <c r="A123" s="224">
        <v>2436</v>
      </c>
      <c r="B123" s="292" t="s">
        <v>143</v>
      </c>
      <c r="C123" s="225">
        <v>3</v>
      </c>
      <c r="D123" s="226">
        <v>6</v>
      </c>
      <c r="E123" s="210" t="s">
        <v>158</v>
      </c>
      <c r="F123" s="284">
        <f t="shared" si="39"/>
        <v>0</v>
      </c>
      <c r="G123" s="228"/>
      <c r="H123" s="229"/>
      <c r="J123" s="282"/>
      <c r="K123" s="223">
        <f t="shared" si="36"/>
        <v>0</v>
      </c>
      <c r="L123" s="199" t="e">
        <f t="shared" si="37"/>
        <v>#DIV/0!</v>
      </c>
      <c r="M123" s="199" t="e">
        <f t="shared" si="38"/>
        <v>#DIV/0!</v>
      </c>
    </row>
    <row r="124" spans="1:13" ht="27" hidden="1" customHeight="1">
      <c r="A124" s="224">
        <v>2440</v>
      </c>
      <c r="B124" s="292" t="s">
        <v>143</v>
      </c>
      <c r="C124" s="225">
        <v>4</v>
      </c>
      <c r="D124" s="226">
        <v>0</v>
      </c>
      <c r="E124" s="210" t="s">
        <v>159</v>
      </c>
      <c r="F124" s="227">
        <f>SUM(F126:F128)</f>
        <v>0</v>
      </c>
      <c r="G124" s="227">
        <f>SUM(G126:G128)</f>
        <v>0</v>
      </c>
      <c r="H124" s="227">
        <f>SUM(H126:H128)</f>
        <v>0</v>
      </c>
      <c r="J124" s="282"/>
      <c r="K124" s="223">
        <f t="shared" si="36"/>
        <v>0</v>
      </c>
      <c r="L124" s="199" t="e">
        <f t="shared" si="37"/>
        <v>#DIV/0!</v>
      </c>
      <c r="M124" s="199" t="e">
        <f t="shared" si="38"/>
        <v>#DIV/0!</v>
      </c>
    </row>
    <row r="125" spans="1:13" s="221" customFormat="1" ht="14.25" hidden="1" customHeight="1">
      <c r="A125" s="224"/>
      <c r="B125" s="207"/>
      <c r="C125" s="225"/>
      <c r="D125" s="226"/>
      <c r="E125" s="210" t="s">
        <v>112</v>
      </c>
      <c r="F125" s="227"/>
      <c r="G125" s="228"/>
      <c r="H125" s="229"/>
      <c r="J125" s="230"/>
      <c r="K125" s="223">
        <f t="shared" si="36"/>
        <v>0</v>
      </c>
      <c r="L125" s="199" t="e">
        <f t="shared" si="37"/>
        <v>#DIV/0!</v>
      </c>
      <c r="M125" s="199" t="e">
        <f t="shared" si="38"/>
        <v>#DIV/0!</v>
      </c>
    </row>
    <row r="126" spans="1:13" ht="27.75" hidden="1" customHeight="1" thickBot="1">
      <c r="A126" s="224">
        <v>2441</v>
      </c>
      <c r="B126" s="292" t="s">
        <v>143</v>
      </c>
      <c r="C126" s="225">
        <v>4</v>
      </c>
      <c r="D126" s="226">
        <v>1</v>
      </c>
      <c r="E126" s="210" t="s">
        <v>160</v>
      </c>
      <c r="F126" s="284">
        <f>SUM(G126:H126)</f>
        <v>0</v>
      </c>
      <c r="G126" s="228"/>
      <c r="H126" s="229"/>
      <c r="J126" s="282"/>
      <c r="K126" s="223">
        <f t="shared" si="36"/>
        <v>0</v>
      </c>
      <c r="L126" s="199" t="e">
        <f t="shared" si="37"/>
        <v>#DIV/0!</v>
      </c>
      <c r="M126" s="199" t="e">
        <f t="shared" si="38"/>
        <v>#DIV/0!</v>
      </c>
    </row>
    <row r="127" spans="1:13" ht="20.25" hidden="1" customHeight="1" thickBot="1">
      <c r="A127" s="224">
        <v>2442</v>
      </c>
      <c r="B127" s="292" t="s">
        <v>143</v>
      </c>
      <c r="C127" s="225">
        <v>4</v>
      </c>
      <c r="D127" s="226">
        <v>2</v>
      </c>
      <c r="E127" s="210" t="s">
        <v>161</v>
      </c>
      <c r="F127" s="284">
        <f>SUM(G127:H127)</f>
        <v>0</v>
      </c>
      <c r="G127" s="228"/>
      <c r="H127" s="229"/>
      <c r="J127" s="282"/>
      <c r="K127" s="223">
        <f t="shared" si="36"/>
        <v>0</v>
      </c>
      <c r="L127" s="199" t="e">
        <f t="shared" si="37"/>
        <v>#DIV/0!</v>
      </c>
      <c r="M127" s="199" t="e">
        <f t="shared" si="38"/>
        <v>#DIV/0!</v>
      </c>
    </row>
    <row r="128" spans="1:13" ht="0.75" customHeight="1" thickBot="1">
      <c r="A128" s="224">
        <v>2443</v>
      </c>
      <c r="B128" s="292" t="s">
        <v>143</v>
      </c>
      <c r="C128" s="225">
        <v>4</v>
      </c>
      <c r="D128" s="226">
        <v>3</v>
      </c>
      <c r="E128" s="210" t="s">
        <v>162</v>
      </c>
      <c r="F128" s="284">
        <f>SUM(G128:H128)</f>
        <v>0</v>
      </c>
      <c r="G128" s="228"/>
      <c r="H128" s="229"/>
      <c r="J128" s="282"/>
      <c r="K128" s="223">
        <f t="shared" si="36"/>
        <v>0</v>
      </c>
      <c r="L128" s="199" t="e">
        <f t="shared" si="37"/>
        <v>#DIV/0!</v>
      </c>
      <c r="M128" s="199" t="e">
        <f t="shared" si="38"/>
        <v>#DIV/0!</v>
      </c>
    </row>
    <row r="129" spans="1:13" ht="18.75" customHeight="1">
      <c r="A129" s="224">
        <v>2450</v>
      </c>
      <c r="B129" s="292" t="s">
        <v>143</v>
      </c>
      <c r="C129" s="225">
        <v>5</v>
      </c>
      <c r="D129" s="226">
        <v>0</v>
      </c>
      <c r="E129" s="210" t="s">
        <v>163</v>
      </c>
      <c r="F129" s="227">
        <f>SUM(F131:F135)</f>
        <v>13748.3</v>
      </c>
      <c r="G129" s="227">
        <f>SUM(G131:G135)</f>
        <v>0</v>
      </c>
      <c r="H129" s="227">
        <f>SUM(H131:H135)</f>
        <v>13748.3</v>
      </c>
      <c r="J129" s="282"/>
      <c r="K129" s="223">
        <f t="shared" si="36"/>
        <v>0</v>
      </c>
      <c r="L129" s="199" t="e">
        <f t="shared" si="37"/>
        <v>#DIV/0!</v>
      </c>
      <c r="M129" s="199" t="e">
        <f t="shared" si="38"/>
        <v>#DIV/0!</v>
      </c>
    </row>
    <row r="130" spans="1:13" s="221" customFormat="1" ht="27" customHeight="1">
      <c r="A130" s="224"/>
      <c r="B130" s="207"/>
      <c r="C130" s="225"/>
      <c r="D130" s="226"/>
      <c r="E130" s="210" t="s">
        <v>112</v>
      </c>
      <c r="F130" s="227"/>
      <c r="G130" s="228"/>
      <c r="H130" s="229"/>
      <c r="J130" s="230"/>
      <c r="K130" s="223">
        <f t="shared" si="36"/>
        <v>0</v>
      </c>
      <c r="L130" s="199" t="e">
        <f t="shared" si="37"/>
        <v>#DIV/0!</v>
      </c>
      <c r="M130" s="199" t="e">
        <f t="shared" si="38"/>
        <v>#DIV/0!</v>
      </c>
    </row>
    <row r="131" spans="1:13" ht="20.25" customHeight="1" thickBot="1">
      <c r="A131" s="224">
        <v>2451</v>
      </c>
      <c r="B131" s="292" t="s">
        <v>143</v>
      </c>
      <c r="C131" s="225">
        <v>5</v>
      </c>
      <c r="D131" s="226">
        <v>1</v>
      </c>
      <c r="E131" s="210" t="s">
        <v>164</v>
      </c>
      <c r="F131" s="284">
        <f>SUM(G131:H131)</f>
        <v>13748.3</v>
      </c>
      <c r="G131" s="285"/>
      <c r="H131" s="286">
        <v>13748.3</v>
      </c>
      <c r="J131" s="282"/>
      <c r="K131" s="223">
        <f t="shared" si="36"/>
        <v>0</v>
      </c>
      <c r="L131" s="199" t="e">
        <f t="shared" si="37"/>
        <v>#DIV/0!</v>
      </c>
      <c r="M131" s="199" t="e">
        <f t="shared" si="38"/>
        <v>#DIV/0!</v>
      </c>
    </row>
    <row r="132" spans="1:13" ht="18.75" customHeight="1" thickBot="1">
      <c r="A132" s="224">
        <v>2452</v>
      </c>
      <c r="B132" s="292" t="s">
        <v>143</v>
      </c>
      <c r="C132" s="225">
        <v>5</v>
      </c>
      <c r="D132" s="226">
        <v>2</v>
      </c>
      <c r="E132" s="210" t="s">
        <v>165</v>
      </c>
      <c r="F132" s="284">
        <f>SUM(G132:H132)</f>
        <v>0</v>
      </c>
      <c r="G132" s="285"/>
      <c r="H132" s="286"/>
      <c r="J132" s="282"/>
      <c r="K132" s="223">
        <f t="shared" si="36"/>
        <v>0</v>
      </c>
      <c r="L132" s="199" t="e">
        <f t="shared" si="37"/>
        <v>#DIV/0!</v>
      </c>
      <c r="M132" s="199" t="e">
        <f t="shared" si="38"/>
        <v>#DIV/0!</v>
      </c>
    </row>
    <row r="133" spans="1:13" ht="22.5" customHeight="1" thickBot="1">
      <c r="A133" s="224">
        <v>2453</v>
      </c>
      <c r="B133" s="292" t="s">
        <v>143</v>
      </c>
      <c r="C133" s="225">
        <v>5</v>
      </c>
      <c r="D133" s="226">
        <v>3</v>
      </c>
      <c r="E133" s="210" t="s">
        <v>166</v>
      </c>
      <c r="F133" s="284">
        <f>SUM(G133:H133)</f>
        <v>0</v>
      </c>
      <c r="G133" s="285"/>
      <c r="H133" s="286"/>
      <c r="J133" s="282"/>
      <c r="K133" s="223">
        <f t="shared" si="36"/>
        <v>0</v>
      </c>
      <c r="L133" s="199" t="e">
        <f t="shared" si="37"/>
        <v>#DIV/0!</v>
      </c>
      <c r="M133" s="199" t="e">
        <f t="shared" si="38"/>
        <v>#DIV/0!</v>
      </c>
    </row>
    <row r="134" spans="1:13" ht="19.5" customHeight="1" thickBot="1">
      <c r="A134" s="224">
        <v>2454</v>
      </c>
      <c r="B134" s="292" t="s">
        <v>143</v>
      </c>
      <c r="C134" s="225">
        <v>5</v>
      </c>
      <c r="D134" s="226">
        <v>4</v>
      </c>
      <c r="E134" s="210" t="s">
        <v>167</v>
      </c>
      <c r="F134" s="284">
        <f>SUM(G134:H134)</f>
        <v>0</v>
      </c>
      <c r="G134" s="285"/>
      <c r="H134" s="286"/>
      <c r="J134" s="282"/>
      <c r="K134" s="223">
        <f t="shared" si="36"/>
        <v>0</v>
      </c>
      <c r="L134" s="199" t="e">
        <f t="shared" si="37"/>
        <v>#DIV/0!</v>
      </c>
      <c r="M134" s="199" t="e">
        <f t="shared" si="38"/>
        <v>#DIV/0!</v>
      </c>
    </row>
    <row r="135" spans="1:13" ht="27" customHeight="1" thickBot="1">
      <c r="A135" s="224">
        <v>2455</v>
      </c>
      <c r="B135" s="292" t="s">
        <v>143</v>
      </c>
      <c r="C135" s="225">
        <v>5</v>
      </c>
      <c r="D135" s="226">
        <v>5</v>
      </c>
      <c r="E135" s="210" t="s">
        <v>168</v>
      </c>
      <c r="F135" s="284">
        <f>SUM(G135:H135)</f>
        <v>0</v>
      </c>
      <c r="G135" s="285"/>
      <c r="H135" s="286"/>
      <c r="J135" s="282"/>
      <c r="K135" s="223">
        <f t="shared" si="36"/>
        <v>0</v>
      </c>
      <c r="L135" s="199" t="e">
        <f t="shared" si="37"/>
        <v>#DIV/0!</v>
      </c>
      <c r="M135" s="199" t="e">
        <f t="shared" si="38"/>
        <v>#DIV/0!</v>
      </c>
    </row>
    <row r="136" spans="1:13" ht="25.5" customHeight="1">
      <c r="A136" s="224">
        <v>2460</v>
      </c>
      <c r="B136" s="292" t="s">
        <v>143</v>
      </c>
      <c r="C136" s="225">
        <v>6</v>
      </c>
      <c r="D136" s="226">
        <v>0</v>
      </c>
      <c r="E136" s="210" t="s">
        <v>169</v>
      </c>
      <c r="F136" s="227">
        <f>SUM(F138)</f>
        <v>0</v>
      </c>
      <c r="G136" s="227">
        <f>SUM(G138)</f>
        <v>0</v>
      </c>
      <c r="H136" s="227">
        <f>SUM(H138)</f>
        <v>0</v>
      </c>
      <c r="J136" s="282"/>
      <c r="K136" s="223">
        <f t="shared" ref="K136:K199" si="40">G136-J136</f>
        <v>0</v>
      </c>
      <c r="L136" s="199" t="e">
        <f t="shared" ref="L136:L199" si="41">G136/J136*100</f>
        <v>#DIV/0!</v>
      </c>
      <c r="M136" s="199" t="e">
        <f t="shared" ref="M136:M199" si="42">L136-100</f>
        <v>#DIV/0!</v>
      </c>
    </row>
    <row r="137" spans="1:13" s="221" customFormat="1" ht="37.5" customHeight="1">
      <c r="A137" s="224"/>
      <c r="B137" s="207"/>
      <c r="C137" s="225"/>
      <c r="D137" s="226"/>
      <c r="E137" s="210" t="s">
        <v>112</v>
      </c>
      <c r="F137" s="281"/>
      <c r="G137" s="281"/>
      <c r="H137" s="281"/>
      <c r="J137" s="230"/>
      <c r="K137" s="223">
        <f t="shared" si="40"/>
        <v>0</v>
      </c>
      <c r="L137" s="199" t="e">
        <f t="shared" si="41"/>
        <v>#DIV/0!</v>
      </c>
      <c r="M137" s="199" t="e">
        <f t="shared" si="42"/>
        <v>#DIV/0!</v>
      </c>
    </row>
    <row r="138" spans="1:13" ht="26.25" customHeight="1" thickBot="1">
      <c r="A138" s="224">
        <v>2461</v>
      </c>
      <c r="B138" s="292" t="s">
        <v>143</v>
      </c>
      <c r="C138" s="225">
        <v>6</v>
      </c>
      <c r="D138" s="226">
        <v>1</v>
      </c>
      <c r="E138" s="210" t="s">
        <v>170</v>
      </c>
      <c r="F138" s="284">
        <f>SUM(G138:H138)</f>
        <v>0</v>
      </c>
      <c r="G138" s="285"/>
      <c r="H138" s="286"/>
      <c r="J138" s="282"/>
      <c r="K138" s="223">
        <f t="shared" si="40"/>
        <v>0</v>
      </c>
      <c r="L138" s="199" t="e">
        <f t="shared" si="41"/>
        <v>#DIV/0!</v>
      </c>
      <c r="M138" s="199" t="e">
        <f t="shared" si="42"/>
        <v>#DIV/0!</v>
      </c>
    </row>
    <row r="139" spans="1:13" ht="27" customHeight="1">
      <c r="A139" s="224">
        <v>2470</v>
      </c>
      <c r="B139" s="292" t="s">
        <v>143</v>
      </c>
      <c r="C139" s="225">
        <v>7</v>
      </c>
      <c r="D139" s="226">
        <v>0</v>
      </c>
      <c r="E139" s="210" t="s">
        <v>171</v>
      </c>
      <c r="F139" s="227">
        <f>SUM(F141:F144)</f>
        <v>0</v>
      </c>
      <c r="G139" s="227">
        <f>SUM(G141:G144)</f>
        <v>0</v>
      </c>
      <c r="H139" s="227">
        <f>SUM(H141:H144)</f>
        <v>0</v>
      </c>
      <c r="J139" s="282"/>
      <c r="K139" s="223">
        <f t="shared" si="40"/>
        <v>0</v>
      </c>
      <c r="L139" s="199" t="e">
        <f t="shared" si="41"/>
        <v>#DIV/0!</v>
      </c>
      <c r="M139" s="199" t="e">
        <f t="shared" si="42"/>
        <v>#DIV/0!</v>
      </c>
    </row>
    <row r="140" spans="1:13" s="221" customFormat="1" ht="22.5" customHeight="1">
      <c r="A140" s="224"/>
      <c r="B140" s="207"/>
      <c r="C140" s="225"/>
      <c r="D140" s="226"/>
      <c r="E140" s="210" t="s">
        <v>112</v>
      </c>
      <c r="F140" s="227"/>
      <c r="G140" s="228"/>
      <c r="H140" s="229"/>
      <c r="J140" s="230"/>
      <c r="K140" s="223">
        <f t="shared" si="40"/>
        <v>0</v>
      </c>
      <c r="L140" s="199" t="e">
        <f t="shared" si="41"/>
        <v>#DIV/0!</v>
      </c>
      <c r="M140" s="199" t="e">
        <f t="shared" si="42"/>
        <v>#DIV/0!</v>
      </c>
    </row>
    <row r="141" spans="1:13" ht="28.5" customHeight="1" thickBot="1">
      <c r="A141" s="224">
        <v>2471</v>
      </c>
      <c r="B141" s="292" t="s">
        <v>143</v>
      </c>
      <c r="C141" s="225">
        <v>7</v>
      </c>
      <c r="D141" s="226">
        <v>1</v>
      </c>
      <c r="E141" s="210" t="s">
        <v>172</v>
      </c>
      <c r="F141" s="284">
        <f>SUM(G141:H141)</f>
        <v>0</v>
      </c>
      <c r="G141" s="285"/>
      <c r="H141" s="286"/>
      <c r="J141" s="282"/>
      <c r="K141" s="223">
        <f t="shared" si="40"/>
        <v>0</v>
      </c>
      <c r="L141" s="199" t="e">
        <f t="shared" si="41"/>
        <v>#DIV/0!</v>
      </c>
      <c r="M141" s="199" t="e">
        <f t="shared" si="42"/>
        <v>#DIV/0!</v>
      </c>
    </row>
    <row r="142" spans="1:13" ht="33.75" customHeight="1" thickBot="1">
      <c r="A142" s="224">
        <v>2472</v>
      </c>
      <c r="B142" s="292" t="s">
        <v>143</v>
      </c>
      <c r="C142" s="225">
        <v>7</v>
      </c>
      <c r="D142" s="226">
        <v>2</v>
      </c>
      <c r="E142" s="210" t="s">
        <v>173</v>
      </c>
      <c r="F142" s="284">
        <f>SUM(G142:H142)</f>
        <v>0</v>
      </c>
      <c r="G142" s="285"/>
      <c r="H142" s="286"/>
      <c r="J142" s="282"/>
      <c r="K142" s="223">
        <f t="shared" si="40"/>
        <v>0</v>
      </c>
      <c r="L142" s="199" t="e">
        <f t="shared" si="41"/>
        <v>#DIV/0!</v>
      </c>
      <c r="M142" s="199" t="e">
        <f t="shared" si="42"/>
        <v>#DIV/0!</v>
      </c>
    </row>
    <row r="143" spans="1:13" ht="20.25" customHeight="1" thickBot="1">
      <c r="A143" s="224">
        <v>2473</v>
      </c>
      <c r="B143" s="292" t="s">
        <v>143</v>
      </c>
      <c r="C143" s="225">
        <v>7</v>
      </c>
      <c r="D143" s="226">
        <v>3</v>
      </c>
      <c r="E143" s="210" t="s">
        <v>174</v>
      </c>
      <c r="F143" s="284">
        <f>SUM(G143:H143)</f>
        <v>0</v>
      </c>
      <c r="G143" s="285"/>
      <c r="H143" s="286"/>
      <c r="J143" s="282"/>
      <c r="K143" s="223">
        <f t="shared" si="40"/>
        <v>0</v>
      </c>
      <c r="L143" s="199" t="e">
        <f t="shared" si="41"/>
        <v>#DIV/0!</v>
      </c>
      <c r="M143" s="199" t="e">
        <f t="shared" si="42"/>
        <v>#DIV/0!</v>
      </c>
    </row>
    <row r="144" spans="1:13" ht="24.75" customHeight="1" thickBot="1">
      <c r="A144" s="224">
        <v>2474</v>
      </c>
      <c r="B144" s="292" t="s">
        <v>143</v>
      </c>
      <c r="C144" s="225">
        <v>7</v>
      </c>
      <c r="D144" s="226">
        <v>4</v>
      </c>
      <c r="E144" s="210" t="s">
        <v>175</v>
      </c>
      <c r="F144" s="284">
        <f>SUM(G144:H144)</f>
        <v>0</v>
      </c>
      <c r="G144" s="285"/>
      <c r="H144" s="286"/>
      <c r="J144" s="282"/>
      <c r="K144" s="223">
        <f t="shared" si="40"/>
        <v>0</v>
      </c>
      <c r="L144" s="199" t="e">
        <f t="shared" si="41"/>
        <v>#DIV/0!</v>
      </c>
      <c r="M144" s="199" t="e">
        <f t="shared" si="42"/>
        <v>#DIV/0!</v>
      </c>
    </row>
    <row r="145" spans="1:13" ht="30" customHeight="1">
      <c r="A145" s="224">
        <v>2480</v>
      </c>
      <c r="B145" s="292" t="s">
        <v>143</v>
      </c>
      <c r="C145" s="225">
        <v>8</v>
      </c>
      <c r="D145" s="226">
        <v>0</v>
      </c>
      <c r="E145" s="210" t="s">
        <v>176</v>
      </c>
      <c r="F145" s="227">
        <f>SUM(F147:F153)</f>
        <v>0</v>
      </c>
      <c r="G145" s="227">
        <f>SUM(G147:G153)</f>
        <v>0</v>
      </c>
      <c r="H145" s="227">
        <f>SUM(H147:H153)</f>
        <v>0</v>
      </c>
      <c r="J145" s="282"/>
      <c r="K145" s="223">
        <f t="shared" si="40"/>
        <v>0</v>
      </c>
      <c r="L145" s="199" t="e">
        <f t="shared" si="41"/>
        <v>#DIV/0!</v>
      </c>
      <c r="M145" s="199" t="e">
        <f t="shared" si="42"/>
        <v>#DIV/0!</v>
      </c>
    </row>
    <row r="146" spans="1:13" s="221" customFormat="1" ht="46.5" customHeight="1">
      <c r="A146" s="224"/>
      <c r="B146" s="207"/>
      <c r="C146" s="225"/>
      <c r="D146" s="226"/>
      <c r="E146" s="210" t="s">
        <v>112</v>
      </c>
      <c r="F146" s="227"/>
      <c r="G146" s="228"/>
      <c r="H146" s="229"/>
      <c r="J146" s="230"/>
      <c r="K146" s="223">
        <f t="shared" si="40"/>
        <v>0</v>
      </c>
      <c r="L146" s="199" t="e">
        <f t="shared" si="41"/>
        <v>#DIV/0!</v>
      </c>
      <c r="M146" s="199" t="e">
        <f t="shared" si="42"/>
        <v>#DIV/0!</v>
      </c>
    </row>
    <row r="147" spans="1:13" ht="42.75" customHeight="1" thickBot="1">
      <c r="A147" s="224">
        <v>2481</v>
      </c>
      <c r="B147" s="292" t="s">
        <v>143</v>
      </c>
      <c r="C147" s="225">
        <v>8</v>
      </c>
      <c r="D147" s="226">
        <v>1</v>
      </c>
      <c r="E147" s="210" t="s">
        <v>177</v>
      </c>
      <c r="F147" s="284">
        <f t="shared" ref="F147:F153" si="43">SUM(G147:H147)</f>
        <v>0</v>
      </c>
      <c r="G147" s="285"/>
      <c r="H147" s="286"/>
      <c r="J147" s="282"/>
      <c r="K147" s="223">
        <f t="shared" si="40"/>
        <v>0</v>
      </c>
      <c r="L147" s="199" t="e">
        <f t="shared" si="41"/>
        <v>#DIV/0!</v>
      </c>
      <c r="M147" s="199" t="e">
        <f t="shared" si="42"/>
        <v>#DIV/0!</v>
      </c>
    </row>
    <row r="148" spans="1:13" ht="72.75" customHeight="1" thickBot="1">
      <c r="A148" s="224">
        <v>2482</v>
      </c>
      <c r="B148" s="292" t="s">
        <v>143</v>
      </c>
      <c r="C148" s="225">
        <v>8</v>
      </c>
      <c r="D148" s="226">
        <v>2</v>
      </c>
      <c r="E148" s="210" t="s">
        <v>178</v>
      </c>
      <c r="F148" s="284">
        <f t="shared" si="43"/>
        <v>0</v>
      </c>
      <c r="G148" s="285"/>
      <c r="H148" s="286"/>
      <c r="J148" s="282"/>
      <c r="K148" s="223">
        <f t="shared" si="40"/>
        <v>0</v>
      </c>
      <c r="L148" s="199" t="e">
        <f t="shared" si="41"/>
        <v>#DIV/0!</v>
      </c>
      <c r="M148" s="199" t="e">
        <f t="shared" si="42"/>
        <v>#DIV/0!</v>
      </c>
    </row>
    <row r="149" spans="1:13" ht="36.75" customHeight="1" thickBot="1">
      <c r="A149" s="224">
        <v>2483</v>
      </c>
      <c r="B149" s="292" t="s">
        <v>143</v>
      </c>
      <c r="C149" s="225">
        <v>8</v>
      </c>
      <c r="D149" s="226">
        <v>3</v>
      </c>
      <c r="E149" s="210" t="s">
        <v>179</v>
      </c>
      <c r="F149" s="284">
        <f t="shared" si="43"/>
        <v>0</v>
      </c>
      <c r="G149" s="285"/>
      <c r="H149" s="286"/>
      <c r="J149" s="282"/>
      <c r="K149" s="223">
        <f t="shared" si="40"/>
        <v>0</v>
      </c>
      <c r="L149" s="199" t="e">
        <f t="shared" si="41"/>
        <v>#DIV/0!</v>
      </c>
      <c r="M149" s="199" t="e">
        <f t="shared" si="42"/>
        <v>#DIV/0!</v>
      </c>
    </row>
    <row r="150" spans="1:13" ht="39" customHeight="1" thickBot="1">
      <c r="A150" s="224">
        <v>2484</v>
      </c>
      <c r="B150" s="292" t="s">
        <v>143</v>
      </c>
      <c r="C150" s="225">
        <v>8</v>
      </c>
      <c r="D150" s="226">
        <v>4</v>
      </c>
      <c r="E150" s="210" t="s">
        <v>180</v>
      </c>
      <c r="F150" s="284">
        <f t="shared" si="43"/>
        <v>0</v>
      </c>
      <c r="G150" s="285"/>
      <c r="H150" s="286"/>
      <c r="J150" s="282"/>
      <c r="K150" s="223">
        <f t="shared" si="40"/>
        <v>0</v>
      </c>
      <c r="L150" s="199" t="e">
        <f t="shared" si="41"/>
        <v>#DIV/0!</v>
      </c>
      <c r="M150" s="199" t="e">
        <f t="shared" si="42"/>
        <v>#DIV/0!</v>
      </c>
    </row>
    <row r="151" spans="1:13" ht="30" customHeight="1" thickBot="1">
      <c r="A151" s="224">
        <v>2485</v>
      </c>
      <c r="B151" s="292" t="s">
        <v>143</v>
      </c>
      <c r="C151" s="225">
        <v>8</v>
      </c>
      <c r="D151" s="226">
        <v>5</v>
      </c>
      <c r="E151" s="210" t="s">
        <v>181</v>
      </c>
      <c r="F151" s="284">
        <f t="shared" si="43"/>
        <v>0</v>
      </c>
      <c r="G151" s="285"/>
      <c r="H151" s="286"/>
      <c r="J151" s="282"/>
      <c r="K151" s="223">
        <f t="shared" si="40"/>
        <v>0</v>
      </c>
      <c r="L151" s="199" t="e">
        <f t="shared" si="41"/>
        <v>#DIV/0!</v>
      </c>
      <c r="M151" s="199" t="e">
        <f t="shared" si="42"/>
        <v>#DIV/0!</v>
      </c>
    </row>
    <row r="152" spans="1:13" ht="30.75" customHeight="1" thickBot="1">
      <c r="A152" s="224">
        <v>2486</v>
      </c>
      <c r="B152" s="292" t="s">
        <v>143</v>
      </c>
      <c r="C152" s="225">
        <v>8</v>
      </c>
      <c r="D152" s="226">
        <v>6</v>
      </c>
      <c r="E152" s="210" t="s">
        <v>182</v>
      </c>
      <c r="F152" s="284">
        <f t="shared" si="43"/>
        <v>0</v>
      </c>
      <c r="G152" s="285"/>
      <c r="H152" s="286"/>
      <c r="J152" s="282"/>
      <c r="K152" s="223">
        <f t="shared" si="40"/>
        <v>0</v>
      </c>
      <c r="L152" s="199" t="e">
        <f t="shared" si="41"/>
        <v>#DIV/0!</v>
      </c>
      <c r="M152" s="199" t="e">
        <f t="shared" si="42"/>
        <v>#DIV/0!</v>
      </c>
    </row>
    <row r="153" spans="1:13" ht="21.75" customHeight="1" thickBot="1">
      <c r="A153" s="224">
        <v>2487</v>
      </c>
      <c r="B153" s="292" t="s">
        <v>143</v>
      </c>
      <c r="C153" s="225">
        <v>8</v>
      </c>
      <c r="D153" s="226">
        <v>7</v>
      </c>
      <c r="E153" s="210" t="s">
        <v>183</v>
      </c>
      <c r="F153" s="284">
        <f t="shared" si="43"/>
        <v>0</v>
      </c>
      <c r="G153" s="285"/>
      <c r="H153" s="286"/>
      <c r="J153" s="282"/>
      <c r="K153" s="223">
        <f t="shared" si="40"/>
        <v>0</v>
      </c>
      <c r="L153" s="199" t="e">
        <f t="shared" si="41"/>
        <v>#DIV/0!</v>
      </c>
      <c r="M153" s="199" t="e">
        <f t="shared" si="42"/>
        <v>#DIV/0!</v>
      </c>
    </row>
    <row r="154" spans="1:13" ht="27.75" customHeight="1">
      <c r="A154" s="224">
        <v>2490</v>
      </c>
      <c r="B154" s="292" t="s">
        <v>143</v>
      </c>
      <c r="C154" s="225">
        <v>9</v>
      </c>
      <c r="D154" s="226">
        <v>0</v>
      </c>
      <c r="E154" s="210" t="s">
        <v>184</v>
      </c>
      <c r="F154" s="227">
        <f>SUM(F156)</f>
        <v>-2000</v>
      </c>
      <c r="G154" s="227">
        <f>SUM(G156)</f>
        <v>0</v>
      </c>
      <c r="H154" s="227">
        <f>SUM(H156)</f>
        <v>-2000</v>
      </c>
      <c r="J154" s="281">
        <f>SUM(J156)</f>
        <v>-2000</v>
      </c>
      <c r="K154" s="223">
        <f t="shared" si="40"/>
        <v>2000</v>
      </c>
      <c r="L154" s="199">
        <f t="shared" si="41"/>
        <v>0</v>
      </c>
      <c r="M154" s="199">
        <f t="shared" si="42"/>
        <v>-100</v>
      </c>
    </row>
    <row r="155" spans="1:13" s="221" customFormat="1" ht="16.5" customHeight="1">
      <c r="A155" s="224"/>
      <c r="B155" s="207"/>
      <c r="C155" s="225"/>
      <c r="D155" s="226"/>
      <c r="E155" s="210" t="s">
        <v>112</v>
      </c>
      <c r="F155" s="281"/>
      <c r="G155" s="281"/>
      <c r="H155" s="281"/>
      <c r="J155" s="230"/>
      <c r="K155" s="223">
        <f t="shared" si="40"/>
        <v>0</v>
      </c>
      <c r="L155" s="199" t="e">
        <f t="shared" si="41"/>
        <v>#DIV/0!</v>
      </c>
      <c r="M155" s="199" t="e">
        <f t="shared" si="42"/>
        <v>#DIV/0!</v>
      </c>
    </row>
    <row r="156" spans="1:13" ht="14.25" customHeight="1" thickBot="1">
      <c r="A156" s="224">
        <v>2491</v>
      </c>
      <c r="B156" s="292" t="s">
        <v>143</v>
      </c>
      <c r="C156" s="225">
        <v>9</v>
      </c>
      <c r="D156" s="226">
        <v>1</v>
      </c>
      <c r="E156" s="210" t="s">
        <v>184</v>
      </c>
      <c r="F156" s="284">
        <f>SUM(G156:H156)</f>
        <v>-2000</v>
      </c>
      <c r="G156" s="285"/>
      <c r="H156" s="286">
        <v>-2000</v>
      </c>
      <c r="J156" s="282">
        <v>-2000</v>
      </c>
      <c r="K156" s="223">
        <f t="shared" si="40"/>
        <v>2000</v>
      </c>
      <c r="L156" s="199">
        <f t="shared" si="41"/>
        <v>0</v>
      </c>
      <c r="M156" s="199">
        <f t="shared" si="42"/>
        <v>-100</v>
      </c>
    </row>
    <row r="157" spans="1:13" s="206" customFormat="1" ht="34.5" customHeight="1">
      <c r="A157" s="224">
        <v>2500</v>
      </c>
      <c r="B157" s="291" t="s">
        <v>185</v>
      </c>
      <c r="C157" s="216">
        <v>0</v>
      </c>
      <c r="D157" s="217">
        <v>0</v>
      </c>
      <c r="E157" s="218" t="s">
        <v>727</v>
      </c>
      <c r="F157" s="220">
        <f>SUM(F159,F164,F167,F170,F173,F176,)</f>
        <v>63122</v>
      </c>
      <c r="G157" s="220">
        <f>SUM(G159,G164,G167,G170,G173,G176,)</f>
        <v>63122</v>
      </c>
      <c r="H157" s="220">
        <f>SUM(H159,H164,H167,H170,H173,H176,)</f>
        <v>0</v>
      </c>
      <c r="J157" s="222">
        <f>SUM(J159,J164,J167,J170,J173,J176,)</f>
        <v>61695</v>
      </c>
      <c r="K157" s="223">
        <f t="shared" si="40"/>
        <v>1427</v>
      </c>
      <c r="L157" s="199">
        <f t="shared" si="41"/>
        <v>102.31299132830863</v>
      </c>
      <c r="M157" s="199">
        <f t="shared" si="42"/>
        <v>2.3129913283086267</v>
      </c>
    </row>
    <row r="158" spans="1:13" ht="11.25" customHeight="1">
      <c r="A158" s="200"/>
      <c r="B158" s="207"/>
      <c r="C158" s="208"/>
      <c r="D158" s="209"/>
      <c r="E158" s="210" t="s">
        <v>5</v>
      </c>
      <c r="F158" s="211"/>
      <c r="G158" s="212"/>
      <c r="H158" s="213"/>
      <c r="J158" s="282"/>
      <c r="K158" s="223">
        <f t="shared" si="40"/>
        <v>0</v>
      </c>
      <c r="L158" s="199" t="e">
        <f t="shared" si="41"/>
        <v>#DIV/0!</v>
      </c>
      <c r="M158" s="199" t="e">
        <f t="shared" si="42"/>
        <v>#DIV/0!</v>
      </c>
    </row>
    <row r="159" spans="1:13" ht="17.25" customHeight="1">
      <c r="A159" s="224">
        <v>2510</v>
      </c>
      <c r="B159" s="292" t="s">
        <v>185</v>
      </c>
      <c r="C159" s="225">
        <v>1</v>
      </c>
      <c r="D159" s="226">
        <v>0</v>
      </c>
      <c r="E159" s="210" t="s">
        <v>186</v>
      </c>
      <c r="F159" s="227">
        <f>SUM(F161)</f>
        <v>42352</v>
      </c>
      <c r="G159" s="227">
        <f>SUM(G161)</f>
        <v>42352</v>
      </c>
      <c r="H159" s="227">
        <f>SUM(H161)</f>
        <v>0</v>
      </c>
      <c r="J159" s="281">
        <f>SUM(J161)</f>
        <v>40695</v>
      </c>
      <c r="K159" s="223">
        <f t="shared" si="40"/>
        <v>1657</v>
      </c>
      <c r="L159" s="199">
        <f t="shared" si="41"/>
        <v>104.07175328664455</v>
      </c>
      <c r="M159" s="199">
        <f t="shared" si="42"/>
        <v>4.0717532866445509</v>
      </c>
    </row>
    <row r="160" spans="1:13" s="221" customFormat="1" ht="10.5" customHeight="1">
      <c r="A160" s="224"/>
      <c r="B160" s="207"/>
      <c r="C160" s="225"/>
      <c r="D160" s="226"/>
      <c r="E160" s="210" t="s">
        <v>112</v>
      </c>
      <c r="F160" s="281"/>
      <c r="G160" s="281"/>
      <c r="H160" s="281"/>
      <c r="J160" s="230"/>
      <c r="K160" s="223">
        <f t="shared" si="40"/>
        <v>0</v>
      </c>
      <c r="L160" s="199" t="e">
        <f t="shared" si="41"/>
        <v>#DIV/0!</v>
      </c>
      <c r="M160" s="199" t="e">
        <f t="shared" si="42"/>
        <v>#DIV/0!</v>
      </c>
    </row>
    <row r="161" spans="1:13" ht="17.25" customHeight="1" thickBot="1">
      <c r="A161" s="224">
        <v>2511</v>
      </c>
      <c r="B161" s="292" t="s">
        <v>185</v>
      </c>
      <c r="C161" s="225">
        <v>1</v>
      </c>
      <c r="D161" s="226">
        <v>1</v>
      </c>
      <c r="E161" s="210" t="s">
        <v>186</v>
      </c>
      <c r="F161" s="284">
        <f>SUM(G161:H161)</f>
        <v>42352</v>
      </c>
      <c r="G161" s="285">
        <f>G162+G163</f>
        <v>42352</v>
      </c>
      <c r="H161" s="286">
        <v>0</v>
      </c>
      <c r="J161" s="281">
        <f>J162+J163</f>
        <v>40695</v>
      </c>
      <c r="K161" s="223">
        <f t="shared" si="40"/>
        <v>1657</v>
      </c>
      <c r="L161" s="199">
        <f t="shared" si="41"/>
        <v>104.07175328664455</v>
      </c>
      <c r="M161" s="199">
        <f t="shared" si="42"/>
        <v>4.0717532866445509</v>
      </c>
    </row>
    <row r="162" spans="1:13" ht="17.25" customHeight="1">
      <c r="A162" s="224"/>
      <c r="B162" s="292"/>
      <c r="C162" s="225"/>
      <c r="D162" s="226"/>
      <c r="E162" s="287">
        <v>4213</v>
      </c>
      <c r="F162" s="288">
        <f>G162+H162</f>
        <v>41652</v>
      </c>
      <c r="G162" s="311">
        <v>41652</v>
      </c>
      <c r="H162" s="310">
        <v>0</v>
      </c>
      <c r="J162" s="282">
        <v>40286.5</v>
      </c>
      <c r="K162" s="223">
        <f t="shared" si="40"/>
        <v>1365.5</v>
      </c>
      <c r="L162" s="199">
        <f t="shared" si="41"/>
        <v>103.38947290035124</v>
      </c>
      <c r="M162" s="199">
        <f t="shared" si="42"/>
        <v>3.3894729003512367</v>
      </c>
    </row>
    <row r="163" spans="1:13" ht="17.25" customHeight="1">
      <c r="A163" s="224"/>
      <c r="B163" s="292"/>
      <c r="C163" s="225"/>
      <c r="D163" s="226"/>
      <c r="E163" s="287">
        <v>4269</v>
      </c>
      <c r="F163" s="288">
        <f>G163+H163</f>
        <v>700</v>
      </c>
      <c r="G163" s="312">
        <v>700</v>
      </c>
      <c r="H163" s="228"/>
      <c r="J163" s="282">
        <v>408.5</v>
      </c>
      <c r="K163" s="223">
        <f t="shared" si="40"/>
        <v>291.5</v>
      </c>
      <c r="L163" s="199">
        <f t="shared" si="41"/>
        <v>171.35862913096696</v>
      </c>
      <c r="M163" s="199">
        <f t="shared" si="42"/>
        <v>71.35862913096696</v>
      </c>
    </row>
    <row r="164" spans="1:13" ht="18.75" hidden="1" customHeight="1">
      <c r="A164" s="224">
        <v>2520</v>
      </c>
      <c r="B164" s="292" t="s">
        <v>185</v>
      </c>
      <c r="C164" s="225">
        <v>2</v>
      </c>
      <c r="D164" s="226">
        <v>0</v>
      </c>
      <c r="E164" s="210" t="s">
        <v>187</v>
      </c>
      <c r="F164" s="227">
        <f>SUM(F166)</f>
        <v>0</v>
      </c>
      <c r="G164" s="227">
        <f>SUM(G166)</f>
        <v>0</v>
      </c>
      <c r="H164" s="227">
        <f>SUM(H166)</f>
        <v>0</v>
      </c>
      <c r="J164" s="282"/>
      <c r="K164" s="223">
        <f t="shared" si="40"/>
        <v>0</v>
      </c>
      <c r="L164" s="199" t="e">
        <f t="shared" si="41"/>
        <v>#DIV/0!</v>
      </c>
      <c r="M164" s="199" t="e">
        <f t="shared" si="42"/>
        <v>#DIV/0!</v>
      </c>
    </row>
    <row r="165" spans="1:13" s="221" customFormat="1" ht="10.5" hidden="1" customHeight="1">
      <c r="A165" s="224"/>
      <c r="B165" s="207"/>
      <c r="C165" s="225"/>
      <c r="D165" s="226"/>
      <c r="E165" s="210" t="s">
        <v>112</v>
      </c>
      <c r="F165" s="281"/>
      <c r="G165" s="281"/>
      <c r="H165" s="281"/>
      <c r="J165" s="230"/>
      <c r="K165" s="223">
        <f t="shared" si="40"/>
        <v>0</v>
      </c>
      <c r="L165" s="199" t="e">
        <f t="shared" si="41"/>
        <v>#DIV/0!</v>
      </c>
      <c r="M165" s="199" t="e">
        <f t="shared" si="42"/>
        <v>#DIV/0!</v>
      </c>
    </row>
    <row r="166" spans="1:13" ht="16.5" hidden="1" customHeight="1" thickBot="1">
      <c r="A166" s="224">
        <v>2521</v>
      </c>
      <c r="B166" s="292" t="s">
        <v>185</v>
      </c>
      <c r="C166" s="225">
        <v>2</v>
      </c>
      <c r="D166" s="226">
        <v>1</v>
      </c>
      <c r="E166" s="210" t="s">
        <v>188</v>
      </c>
      <c r="F166" s="284">
        <f>SUM(G166:H166)</f>
        <v>0</v>
      </c>
      <c r="G166" s="285"/>
      <c r="H166" s="286"/>
      <c r="J166" s="282"/>
      <c r="K166" s="223">
        <f t="shared" si="40"/>
        <v>0</v>
      </c>
      <c r="L166" s="199" t="e">
        <f t="shared" si="41"/>
        <v>#DIV/0!</v>
      </c>
      <c r="M166" s="199" t="e">
        <f t="shared" si="42"/>
        <v>#DIV/0!</v>
      </c>
    </row>
    <row r="167" spans="1:13" ht="19.5" hidden="1" customHeight="1">
      <c r="A167" s="224">
        <v>2530</v>
      </c>
      <c r="B167" s="292" t="s">
        <v>185</v>
      </c>
      <c r="C167" s="225">
        <v>3</v>
      </c>
      <c r="D167" s="226">
        <v>0</v>
      </c>
      <c r="E167" s="210" t="s">
        <v>189</v>
      </c>
      <c r="F167" s="227">
        <f>SUM(F169)</f>
        <v>0</v>
      </c>
      <c r="G167" s="227">
        <f>SUM(G169)</f>
        <v>0</v>
      </c>
      <c r="H167" s="227">
        <f>SUM(H169)</f>
        <v>0</v>
      </c>
      <c r="J167" s="282"/>
      <c r="K167" s="223">
        <f t="shared" si="40"/>
        <v>0</v>
      </c>
      <c r="L167" s="199" t="e">
        <f t="shared" si="41"/>
        <v>#DIV/0!</v>
      </c>
      <c r="M167" s="199" t="e">
        <f t="shared" si="42"/>
        <v>#DIV/0!</v>
      </c>
    </row>
    <row r="168" spans="1:13" s="221" customFormat="1" ht="10.5" hidden="1" customHeight="1">
      <c r="A168" s="224"/>
      <c r="B168" s="207"/>
      <c r="C168" s="225"/>
      <c r="D168" s="226"/>
      <c r="E168" s="210" t="s">
        <v>112</v>
      </c>
      <c r="F168" s="281"/>
      <c r="G168" s="281"/>
      <c r="H168" s="281"/>
      <c r="J168" s="230"/>
      <c r="K168" s="223">
        <f t="shared" si="40"/>
        <v>0</v>
      </c>
      <c r="L168" s="199" t="e">
        <f t="shared" si="41"/>
        <v>#DIV/0!</v>
      </c>
      <c r="M168" s="199" t="e">
        <f t="shared" si="42"/>
        <v>#DIV/0!</v>
      </c>
    </row>
    <row r="169" spans="1:13" ht="16.5" hidden="1" customHeight="1" thickBot="1">
      <c r="A169" s="224">
        <v>2531</v>
      </c>
      <c r="B169" s="292" t="s">
        <v>185</v>
      </c>
      <c r="C169" s="225">
        <v>3</v>
      </c>
      <c r="D169" s="226">
        <v>1</v>
      </c>
      <c r="E169" s="210" t="s">
        <v>189</v>
      </c>
      <c r="F169" s="284">
        <f>SUM(G169:H169)</f>
        <v>0</v>
      </c>
      <c r="G169" s="285"/>
      <c r="H169" s="286"/>
      <c r="J169" s="282"/>
      <c r="K169" s="223">
        <f t="shared" si="40"/>
        <v>0</v>
      </c>
      <c r="L169" s="199" t="e">
        <f t="shared" si="41"/>
        <v>#DIV/0!</v>
      </c>
      <c r="M169" s="199" t="e">
        <f t="shared" si="42"/>
        <v>#DIV/0!</v>
      </c>
    </row>
    <row r="170" spans="1:13" ht="24.75" hidden="1" customHeight="1">
      <c r="A170" s="224">
        <v>2540</v>
      </c>
      <c r="B170" s="292" t="s">
        <v>185</v>
      </c>
      <c r="C170" s="225">
        <v>4</v>
      </c>
      <c r="D170" s="226">
        <v>0</v>
      </c>
      <c r="E170" s="210" t="s">
        <v>190</v>
      </c>
      <c r="F170" s="227">
        <f>SUM(F172)</f>
        <v>0</v>
      </c>
      <c r="G170" s="227">
        <f>SUM(G172)</f>
        <v>0</v>
      </c>
      <c r="H170" s="227">
        <f>SUM(H172)</f>
        <v>0</v>
      </c>
      <c r="J170" s="282"/>
      <c r="K170" s="223">
        <f t="shared" si="40"/>
        <v>0</v>
      </c>
      <c r="L170" s="199" t="e">
        <f t="shared" si="41"/>
        <v>#DIV/0!</v>
      </c>
      <c r="M170" s="199" t="e">
        <f t="shared" si="42"/>
        <v>#DIV/0!</v>
      </c>
    </row>
    <row r="171" spans="1:13" s="221" customFormat="1" ht="16.5" hidden="1" customHeight="1">
      <c r="A171" s="224"/>
      <c r="B171" s="207"/>
      <c r="C171" s="225"/>
      <c r="D171" s="226"/>
      <c r="E171" s="210" t="s">
        <v>112</v>
      </c>
      <c r="F171" s="281"/>
      <c r="G171" s="281"/>
      <c r="H171" s="281"/>
      <c r="J171" s="230"/>
      <c r="K171" s="223">
        <f t="shared" si="40"/>
        <v>0</v>
      </c>
      <c r="L171" s="199" t="e">
        <f t="shared" si="41"/>
        <v>#DIV/0!</v>
      </c>
      <c r="M171" s="199" t="e">
        <f t="shared" si="42"/>
        <v>#DIV/0!</v>
      </c>
    </row>
    <row r="172" spans="1:13" ht="17.25" hidden="1" customHeight="1" thickBot="1">
      <c r="A172" s="224">
        <v>2541</v>
      </c>
      <c r="B172" s="292" t="s">
        <v>185</v>
      </c>
      <c r="C172" s="225">
        <v>4</v>
      </c>
      <c r="D172" s="226">
        <v>1</v>
      </c>
      <c r="E172" s="210" t="s">
        <v>190</v>
      </c>
      <c r="F172" s="284">
        <f>SUM(G172:H172)</f>
        <v>0</v>
      </c>
      <c r="G172" s="285"/>
      <c r="H172" s="286"/>
      <c r="J172" s="282"/>
      <c r="K172" s="223">
        <f t="shared" si="40"/>
        <v>0</v>
      </c>
      <c r="L172" s="199" t="e">
        <f t="shared" si="41"/>
        <v>#DIV/0!</v>
      </c>
      <c r="M172" s="199" t="e">
        <f t="shared" si="42"/>
        <v>#DIV/0!</v>
      </c>
    </row>
    <row r="173" spans="1:13" ht="27" hidden="1" customHeight="1">
      <c r="A173" s="224">
        <v>2550</v>
      </c>
      <c r="B173" s="292" t="s">
        <v>185</v>
      </c>
      <c r="C173" s="225">
        <v>5</v>
      </c>
      <c r="D173" s="226">
        <v>0</v>
      </c>
      <c r="E173" s="210" t="s">
        <v>191</v>
      </c>
      <c r="F173" s="227">
        <f>SUM(F175)</f>
        <v>0</v>
      </c>
      <c r="G173" s="227">
        <f>SUM(G175)</f>
        <v>0</v>
      </c>
      <c r="H173" s="227">
        <f>SUM(H175)</f>
        <v>0</v>
      </c>
      <c r="J173" s="282"/>
      <c r="K173" s="223">
        <f t="shared" si="40"/>
        <v>0</v>
      </c>
      <c r="L173" s="199" t="e">
        <f t="shared" si="41"/>
        <v>#DIV/0!</v>
      </c>
      <c r="M173" s="199" t="e">
        <f t="shared" si="42"/>
        <v>#DIV/0!</v>
      </c>
    </row>
    <row r="174" spans="1:13" s="221" customFormat="1" ht="14.25" hidden="1" customHeight="1">
      <c r="A174" s="224"/>
      <c r="B174" s="207"/>
      <c r="C174" s="225"/>
      <c r="D174" s="226"/>
      <c r="E174" s="210" t="s">
        <v>112</v>
      </c>
      <c r="F174" s="281"/>
      <c r="G174" s="281"/>
      <c r="H174" s="281"/>
      <c r="J174" s="230"/>
      <c r="K174" s="223">
        <f t="shared" si="40"/>
        <v>0</v>
      </c>
      <c r="L174" s="199" t="e">
        <f t="shared" si="41"/>
        <v>#DIV/0!</v>
      </c>
      <c r="M174" s="199" t="e">
        <f t="shared" si="42"/>
        <v>#DIV/0!</v>
      </c>
    </row>
    <row r="175" spans="1:13" ht="27.75" hidden="1" customHeight="1" thickBot="1">
      <c r="A175" s="224">
        <v>2551</v>
      </c>
      <c r="B175" s="292" t="s">
        <v>185</v>
      </c>
      <c r="C175" s="225">
        <v>5</v>
      </c>
      <c r="D175" s="226">
        <v>1</v>
      </c>
      <c r="E175" s="210" t="s">
        <v>191</v>
      </c>
      <c r="F175" s="284">
        <f>SUM(G175:H175)</f>
        <v>0</v>
      </c>
      <c r="G175" s="285"/>
      <c r="H175" s="286"/>
      <c r="J175" s="282"/>
      <c r="K175" s="223">
        <f t="shared" si="40"/>
        <v>0</v>
      </c>
      <c r="L175" s="199" t="e">
        <f t="shared" si="41"/>
        <v>#DIV/0!</v>
      </c>
      <c r="M175" s="199" t="e">
        <f t="shared" si="42"/>
        <v>#DIV/0!</v>
      </c>
    </row>
    <row r="176" spans="1:13" ht="25.5" customHeight="1">
      <c r="A176" s="224">
        <v>2560</v>
      </c>
      <c r="B176" s="292" t="s">
        <v>185</v>
      </c>
      <c r="C176" s="225">
        <v>6</v>
      </c>
      <c r="D176" s="226">
        <v>0</v>
      </c>
      <c r="E176" s="210" t="s">
        <v>192</v>
      </c>
      <c r="F176" s="227">
        <f>SUM(F178)</f>
        <v>20770</v>
      </c>
      <c r="G176" s="227">
        <f>SUM(G178)</f>
        <v>20770</v>
      </c>
      <c r="H176" s="227">
        <f>SUM(H178)</f>
        <v>0</v>
      </c>
      <c r="J176" s="281">
        <f>SUM(J178)</f>
        <v>21000</v>
      </c>
      <c r="K176" s="223">
        <f t="shared" si="40"/>
        <v>-230</v>
      </c>
      <c r="L176" s="199">
        <f t="shared" si="41"/>
        <v>98.904761904761912</v>
      </c>
      <c r="M176" s="199">
        <f t="shared" si="42"/>
        <v>-1.0952380952380878</v>
      </c>
    </row>
    <row r="177" spans="1:13" s="221" customFormat="1" ht="10.5" customHeight="1">
      <c r="A177" s="224"/>
      <c r="B177" s="207"/>
      <c r="C177" s="225"/>
      <c r="D177" s="226"/>
      <c r="E177" s="210" t="s">
        <v>112</v>
      </c>
      <c r="F177" s="281"/>
      <c r="G177" s="281"/>
      <c r="H177" s="281"/>
      <c r="J177" s="230"/>
      <c r="K177" s="223">
        <f t="shared" si="40"/>
        <v>0</v>
      </c>
      <c r="L177" s="199" t="e">
        <f t="shared" si="41"/>
        <v>#DIV/0!</v>
      </c>
      <c r="M177" s="199" t="e">
        <f t="shared" si="42"/>
        <v>#DIV/0!</v>
      </c>
    </row>
    <row r="178" spans="1:13" ht="27.75" customHeight="1" thickBot="1">
      <c r="A178" s="224">
        <v>2561</v>
      </c>
      <c r="B178" s="292" t="s">
        <v>185</v>
      </c>
      <c r="C178" s="225">
        <v>6</v>
      </c>
      <c r="D178" s="226">
        <v>1</v>
      </c>
      <c r="E178" s="210" t="s">
        <v>192</v>
      </c>
      <c r="F178" s="284">
        <f>SUM(G178:H178)</f>
        <v>20770</v>
      </c>
      <c r="G178" s="285">
        <v>20770</v>
      </c>
      <c r="H178" s="286">
        <v>0</v>
      </c>
      <c r="J178" s="282">
        <v>21000</v>
      </c>
      <c r="K178" s="223">
        <f t="shared" si="40"/>
        <v>-230</v>
      </c>
      <c r="L178" s="199">
        <f t="shared" si="41"/>
        <v>98.904761904761912</v>
      </c>
      <c r="M178" s="199">
        <f t="shared" si="42"/>
        <v>-1.0952380952380878</v>
      </c>
    </row>
    <row r="179" spans="1:13" s="206" customFormat="1" ht="48.75" customHeight="1">
      <c r="A179" s="224">
        <v>2600</v>
      </c>
      <c r="B179" s="291" t="s">
        <v>193</v>
      </c>
      <c r="C179" s="216">
        <v>0</v>
      </c>
      <c r="D179" s="217">
        <v>0</v>
      </c>
      <c r="E179" s="218" t="s">
        <v>728</v>
      </c>
      <c r="F179" s="220">
        <f>SUM(F181,F184,F187,F190,F195,F198,)</f>
        <v>28800</v>
      </c>
      <c r="G179" s="220">
        <f>SUM(G181,G184,G187,G190,G195,G198,)</f>
        <v>8800</v>
      </c>
      <c r="H179" s="220">
        <f>SUM(H181,H184,H187,H190,H195,H198,)</f>
        <v>20000</v>
      </c>
      <c r="J179" s="222">
        <f>SUM(J181,J184,J187,J190,J195,J198,)</f>
        <v>9620.4</v>
      </c>
      <c r="K179" s="223">
        <f t="shared" si="40"/>
        <v>-820.39999999999964</v>
      </c>
      <c r="L179" s="199">
        <f t="shared" si="41"/>
        <v>91.472288054550759</v>
      </c>
      <c r="M179" s="199">
        <f t="shared" si="42"/>
        <v>-8.5277119454492407</v>
      </c>
    </row>
    <row r="180" spans="1:13" ht="11.25" hidden="1" customHeight="1">
      <c r="A180" s="200"/>
      <c r="B180" s="207"/>
      <c r="C180" s="208"/>
      <c r="D180" s="209"/>
      <c r="E180" s="210" t="s">
        <v>5</v>
      </c>
      <c r="F180" s="211"/>
      <c r="G180" s="212"/>
      <c r="H180" s="213"/>
      <c r="J180" s="282"/>
      <c r="K180" s="223">
        <f t="shared" si="40"/>
        <v>0</v>
      </c>
      <c r="L180" s="199" t="e">
        <f t="shared" si="41"/>
        <v>#DIV/0!</v>
      </c>
      <c r="M180" s="199" t="e">
        <f t="shared" si="42"/>
        <v>#DIV/0!</v>
      </c>
    </row>
    <row r="181" spans="1:13" ht="16.5" hidden="1" customHeight="1">
      <c r="A181" s="224">
        <v>2610</v>
      </c>
      <c r="B181" s="292" t="s">
        <v>193</v>
      </c>
      <c r="C181" s="225">
        <v>1</v>
      </c>
      <c r="D181" s="226">
        <v>0</v>
      </c>
      <c r="E181" s="210" t="s">
        <v>194</v>
      </c>
      <c r="F181" s="227">
        <f>SUM(F183)</f>
        <v>0</v>
      </c>
      <c r="G181" s="227">
        <f>SUM(G183)</f>
        <v>0</v>
      </c>
      <c r="H181" s="227">
        <f>SUM(H183)</f>
        <v>0</v>
      </c>
      <c r="J181" s="282"/>
      <c r="K181" s="223">
        <f t="shared" si="40"/>
        <v>0</v>
      </c>
      <c r="L181" s="199" t="e">
        <f t="shared" si="41"/>
        <v>#DIV/0!</v>
      </c>
      <c r="M181" s="199" t="e">
        <f t="shared" si="42"/>
        <v>#DIV/0!</v>
      </c>
    </row>
    <row r="182" spans="1:13" s="221" customFormat="1" ht="10.5" hidden="1" customHeight="1">
      <c r="A182" s="224"/>
      <c r="B182" s="207"/>
      <c r="C182" s="225"/>
      <c r="D182" s="226"/>
      <c r="E182" s="210" t="s">
        <v>112</v>
      </c>
      <c r="F182" s="281"/>
      <c r="G182" s="281"/>
      <c r="H182" s="281"/>
      <c r="J182" s="230"/>
      <c r="K182" s="223">
        <f t="shared" si="40"/>
        <v>0</v>
      </c>
      <c r="L182" s="199" t="e">
        <f t="shared" si="41"/>
        <v>#DIV/0!</v>
      </c>
      <c r="M182" s="199" t="e">
        <f t="shared" si="42"/>
        <v>#DIV/0!</v>
      </c>
    </row>
    <row r="183" spans="1:13" ht="21" hidden="1" customHeight="1" thickBot="1">
      <c r="A183" s="224">
        <v>2611</v>
      </c>
      <c r="B183" s="292" t="s">
        <v>193</v>
      </c>
      <c r="C183" s="225">
        <v>1</v>
      </c>
      <c r="D183" s="226">
        <v>1</v>
      </c>
      <c r="E183" s="210" t="s">
        <v>195</v>
      </c>
      <c r="F183" s="284">
        <f>SUM(G183:H183)</f>
        <v>0</v>
      </c>
      <c r="G183" s="285"/>
      <c r="H183" s="286"/>
      <c r="J183" s="282"/>
      <c r="K183" s="223">
        <f t="shared" si="40"/>
        <v>0</v>
      </c>
      <c r="L183" s="199" t="e">
        <f t="shared" si="41"/>
        <v>#DIV/0!</v>
      </c>
      <c r="M183" s="199" t="e">
        <f t="shared" si="42"/>
        <v>#DIV/0!</v>
      </c>
    </row>
    <row r="184" spans="1:13" ht="17.25" hidden="1" customHeight="1">
      <c r="A184" s="224">
        <v>2620</v>
      </c>
      <c r="B184" s="292" t="s">
        <v>193</v>
      </c>
      <c r="C184" s="225">
        <v>2</v>
      </c>
      <c r="D184" s="226">
        <v>0</v>
      </c>
      <c r="E184" s="210" t="s">
        <v>196</v>
      </c>
      <c r="F184" s="227">
        <f>SUM(F186)</f>
        <v>0</v>
      </c>
      <c r="G184" s="227">
        <f>SUM(G186)</f>
        <v>0</v>
      </c>
      <c r="H184" s="227">
        <f>SUM(H186)</f>
        <v>0</v>
      </c>
      <c r="J184" s="282"/>
      <c r="K184" s="223">
        <f t="shared" si="40"/>
        <v>0</v>
      </c>
      <c r="L184" s="199" t="e">
        <f t="shared" si="41"/>
        <v>#DIV/0!</v>
      </c>
      <c r="M184" s="199" t="e">
        <f t="shared" si="42"/>
        <v>#DIV/0!</v>
      </c>
    </row>
    <row r="185" spans="1:13" s="221" customFormat="1" ht="10.5" hidden="1" customHeight="1">
      <c r="A185" s="224"/>
      <c r="B185" s="207"/>
      <c r="C185" s="225"/>
      <c r="D185" s="226"/>
      <c r="E185" s="210" t="s">
        <v>112</v>
      </c>
      <c r="F185" s="281"/>
      <c r="G185" s="281"/>
      <c r="H185" s="281"/>
      <c r="J185" s="230"/>
      <c r="K185" s="223">
        <f t="shared" si="40"/>
        <v>0</v>
      </c>
      <c r="L185" s="199" t="e">
        <f t="shared" si="41"/>
        <v>#DIV/0!</v>
      </c>
      <c r="M185" s="199" t="e">
        <f t="shared" si="42"/>
        <v>#DIV/0!</v>
      </c>
    </row>
    <row r="186" spans="1:13" ht="13.5" hidden="1" customHeight="1" thickBot="1">
      <c r="A186" s="224">
        <v>2621</v>
      </c>
      <c r="B186" s="292" t="s">
        <v>193</v>
      </c>
      <c r="C186" s="225">
        <v>2</v>
      </c>
      <c r="D186" s="226">
        <v>1</v>
      </c>
      <c r="E186" s="210" t="s">
        <v>196</v>
      </c>
      <c r="F186" s="284">
        <f>SUM(G186:H186)</f>
        <v>0</v>
      </c>
      <c r="G186" s="285"/>
      <c r="H186" s="286"/>
      <c r="J186" s="282"/>
      <c r="K186" s="223">
        <f t="shared" si="40"/>
        <v>0</v>
      </c>
      <c r="L186" s="199" t="e">
        <f t="shared" si="41"/>
        <v>#DIV/0!</v>
      </c>
      <c r="M186" s="199" t="e">
        <f t="shared" si="42"/>
        <v>#DIV/0!</v>
      </c>
    </row>
    <row r="187" spans="1:13" ht="18.75" hidden="1" customHeight="1">
      <c r="A187" s="224">
        <v>2630</v>
      </c>
      <c r="B187" s="292" t="s">
        <v>193</v>
      </c>
      <c r="C187" s="225">
        <v>3</v>
      </c>
      <c r="D187" s="226">
        <v>0</v>
      </c>
      <c r="E187" s="210" t="s">
        <v>197</v>
      </c>
      <c r="F187" s="227">
        <f>SUM(F189)</f>
        <v>0</v>
      </c>
      <c r="G187" s="227">
        <f>SUM(G189)</f>
        <v>0</v>
      </c>
      <c r="H187" s="227">
        <f>SUM(H189)</f>
        <v>0</v>
      </c>
      <c r="J187" s="282"/>
      <c r="K187" s="223">
        <f t="shared" si="40"/>
        <v>0</v>
      </c>
      <c r="L187" s="199" t="e">
        <f t="shared" si="41"/>
        <v>#DIV/0!</v>
      </c>
      <c r="M187" s="199" t="e">
        <f t="shared" si="42"/>
        <v>#DIV/0!</v>
      </c>
    </row>
    <row r="188" spans="1:13" s="221" customFormat="1" ht="15.75" hidden="1" customHeight="1">
      <c r="A188" s="224"/>
      <c r="B188" s="207"/>
      <c r="C188" s="225"/>
      <c r="D188" s="226"/>
      <c r="E188" s="210" t="s">
        <v>112</v>
      </c>
      <c r="F188" s="281"/>
      <c r="G188" s="281"/>
      <c r="H188" s="281"/>
      <c r="J188" s="230"/>
      <c r="K188" s="223">
        <f t="shared" si="40"/>
        <v>0</v>
      </c>
      <c r="L188" s="199" t="e">
        <f t="shared" si="41"/>
        <v>#DIV/0!</v>
      </c>
      <c r="M188" s="199" t="e">
        <f t="shared" si="42"/>
        <v>#DIV/0!</v>
      </c>
    </row>
    <row r="189" spans="1:13" ht="15" hidden="1" customHeight="1" thickBot="1">
      <c r="A189" s="224">
        <v>2631</v>
      </c>
      <c r="B189" s="292" t="s">
        <v>193</v>
      </c>
      <c r="C189" s="225">
        <v>3</v>
      </c>
      <c r="D189" s="226">
        <v>1</v>
      </c>
      <c r="E189" s="210" t="s">
        <v>198</v>
      </c>
      <c r="F189" s="284">
        <f>SUM(G189:H189)</f>
        <v>0</v>
      </c>
      <c r="G189" s="285"/>
      <c r="H189" s="286"/>
      <c r="J189" s="282"/>
      <c r="K189" s="223">
        <f t="shared" si="40"/>
        <v>0</v>
      </c>
      <c r="L189" s="199" t="e">
        <f t="shared" si="41"/>
        <v>#DIV/0!</v>
      </c>
      <c r="M189" s="199" t="e">
        <f t="shared" si="42"/>
        <v>#DIV/0!</v>
      </c>
    </row>
    <row r="190" spans="1:13" ht="15.75" customHeight="1">
      <c r="A190" s="224">
        <v>2640</v>
      </c>
      <c r="B190" s="292" t="s">
        <v>193</v>
      </c>
      <c r="C190" s="225">
        <v>4</v>
      </c>
      <c r="D190" s="226">
        <v>0</v>
      </c>
      <c r="E190" s="210" t="s">
        <v>199</v>
      </c>
      <c r="F190" s="227">
        <f>SUM(F192)</f>
        <v>28800</v>
      </c>
      <c r="G190" s="227">
        <f>SUM(G192)</f>
        <v>8800</v>
      </c>
      <c r="H190" s="227">
        <f>SUM(H192)</f>
        <v>20000</v>
      </c>
      <c r="J190" s="281">
        <f>SUM(J192)</f>
        <v>9620.4</v>
      </c>
      <c r="K190" s="223">
        <f t="shared" si="40"/>
        <v>-820.39999999999964</v>
      </c>
      <c r="L190" s="199">
        <f t="shared" si="41"/>
        <v>91.472288054550759</v>
      </c>
      <c r="M190" s="199">
        <f t="shared" si="42"/>
        <v>-8.5277119454492407</v>
      </c>
    </row>
    <row r="191" spans="1:13" s="221" customFormat="1" ht="14.25" customHeight="1">
      <c r="A191" s="224"/>
      <c r="B191" s="207"/>
      <c r="C191" s="225"/>
      <c r="D191" s="226"/>
      <c r="E191" s="210" t="s">
        <v>112</v>
      </c>
      <c r="F191" s="281"/>
      <c r="G191" s="281"/>
      <c r="H191" s="281"/>
      <c r="J191" s="230"/>
      <c r="K191" s="223">
        <f t="shared" si="40"/>
        <v>0</v>
      </c>
      <c r="L191" s="199" t="e">
        <f t="shared" si="41"/>
        <v>#DIV/0!</v>
      </c>
      <c r="M191" s="199" t="e">
        <f t="shared" si="42"/>
        <v>#DIV/0!</v>
      </c>
    </row>
    <row r="192" spans="1:13" ht="13.5" customHeight="1" thickBot="1">
      <c r="A192" s="224">
        <v>2641</v>
      </c>
      <c r="B192" s="292" t="s">
        <v>193</v>
      </c>
      <c r="C192" s="225">
        <v>4</v>
      </c>
      <c r="D192" s="226">
        <v>1</v>
      </c>
      <c r="E192" s="210" t="s">
        <v>200</v>
      </c>
      <c r="F192" s="284">
        <f>SUM(G192:H192)</f>
        <v>28800</v>
      </c>
      <c r="G192" s="285">
        <f>SUM(G193:G194)</f>
        <v>8800</v>
      </c>
      <c r="H192" s="286">
        <v>20000</v>
      </c>
      <c r="J192" s="281">
        <f>SUM(J193:J194)</f>
        <v>9620.4</v>
      </c>
      <c r="K192" s="223">
        <f t="shared" si="40"/>
        <v>-820.39999999999964</v>
      </c>
      <c r="L192" s="199">
        <f t="shared" si="41"/>
        <v>91.472288054550759</v>
      </c>
      <c r="M192" s="199">
        <f t="shared" si="42"/>
        <v>-8.5277119454492407</v>
      </c>
    </row>
    <row r="193" spans="1:13" ht="13.5" customHeight="1">
      <c r="A193" s="224"/>
      <c r="B193" s="292"/>
      <c r="C193" s="225"/>
      <c r="D193" s="226"/>
      <c r="E193" s="287">
        <v>4212</v>
      </c>
      <c r="F193" s="288">
        <f>G193+H193</f>
        <v>7000</v>
      </c>
      <c r="G193" s="289">
        <v>7000</v>
      </c>
      <c r="H193" s="290">
        <v>0</v>
      </c>
      <c r="J193" s="282">
        <v>6247</v>
      </c>
      <c r="K193" s="223">
        <f t="shared" si="40"/>
        <v>753</v>
      </c>
      <c r="L193" s="199">
        <f t="shared" si="41"/>
        <v>112.05378581719225</v>
      </c>
      <c r="M193" s="199">
        <f t="shared" si="42"/>
        <v>12.053785817192249</v>
      </c>
    </row>
    <row r="194" spans="1:13" ht="17.25" customHeight="1">
      <c r="A194" s="224"/>
      <c r="B194" s="292"/>
      <c r="C194" s="225"/>
      <c r="D194" s="226"/>
      <c r="E194" s="287">
        <v>4241</v>
      </c>
      <c r="F194" s="288">
        <f>G194+H194</f>
        <v>1800</v>
      </c>
      <c r="G194" s="289">
        <v>1800</v>
      </c>
      <c r="H194" s="290">
        <v>0</v>
      </c>
      <c r="J194" s="282">
        <v>3373.4</v>
      </c>
      <c r="K194" s="223">
        <f t="shared" si="40"/>
        <v>-1573.4</v>
      </c>
      <c r="L194" s="199">
        <f t="shared" si="41"/>
        <v>53.358629276101269</v>
      </c>
      <c r="M194" s="199">
        <f t="shared" si="42"/>
        <v>-46.641370723898731</v>
      </c>
    </row>
    <row r="195" spans="1:13" ht="45" hidden="1" customHeight="1">
      <c r="A195" s="224">
        <v>2650</v>
      </c>
      <c r="B195" s="292" t="s">
        <v>193</v>
      </c>
      <c r="C195" s="225">
        <v>5</v>
      </c>
      <c r="D195" s="226">
        <v>0</v>
      </c>
      <c r="E195" s="210" t="s">
        <v>201</v>
      </c>
      <c r="F195" s="227">
        <f>SUM(F197)</f>
        <v>0</v>
      </c>
      <c r="G195" s="227">
        <f>SUM(G197)</f>
        <v>0</v>
      </c>
      <c r="H195" s="227">
        <f>SUM(H197)</f>
        <v>0</v>
      </c>
      <c r="J195" s="282"/>
      <c r="K195" s="223">
        <f t="shared" si="40"/>
        <v>0</v>
      </c>
      <c r="L195" s="199" t="e">
        <f t="shared" si="41"/>
        <v>#DIV/0!</v>
      </c>
      <c r="M195" s="199" t="e">
        <f t="shared" si="42"/>
        <v>#DIV/0!</v>
      </c>
    </row>
    <row r="196" spans="1:13" s="221" customFormat="1" ht="14.25" hidden="1" customHeight="1">
      <c r="A196" s="224"/>
      <c r="B196" s="207"/>
      <c r="C196" s="225"/>
      <c r="D196" s="226"/>
      <c r="E196" s="210" t="s">
        <v>112</v>
      </c>
      <c r="F196" s="281"/>
      <c r="G196" s="281"/>
      <c r="H196" s="281"/>
      <c r="J196" s="230"/>
      <c r="K196" s="223">
        <f t="shared" si="40"/>
        <v>0</v>
      </c>
      <c r="L196" s="199" t="e">
        <f t="shared" si="41"/>
        <v>#DIV/0!</v>
      </c>
      <c r="M196" s="199" t="e">
        <f t="shared" si="42"/>
        <v>#DIV/0!</v>
      </c>
    </row>
    <row r="197" spans="1:13" ht="37.5" hidden="1" customHeight="1" thickBot="1">
      <c r="A197" s="224">
        <v>2651</v>
      </c>
      <c r="B197" s="292" t="s">
        <v>193</v>
      </c>
      <c r="C197" s="225">
        <v>5</v>
      </c>
      <c r="D197" s="226">
        <v>1</v>
      </c>
      <c r="E197" s="210" t="s">
        <v>201</v>
      </c>
      <c r="F197" s="284">
        <f>SUM(G197:H197)</f>
        <v>0</v>
      </c>
      <c r="G197" s="285"/>
      <c r="H197" s="286"/>
      <c r="J197" s="282"/>
      <c r="K197" s="223">
        <f t="shared" si="40"/>
        <v>0</v>
      </c>
      <c r="L197" s="199" t="e">
        <f t="shared" si="41"/>
        <v>#DIV/0!</v>
      </c>
      <c r="M197" s="199" t="e">
        <f t="shared" si="42"/>
        <v>#DIV/0!</v>
      </c>
    </row>
    <row r="198" spans="1:13" ht="29.25" hidden="1" customHeight="1">
      <c r="A198" s="224">
        <v>2660</v>
      </c>
      <c r="B198" s="292" t="s">
        <v>193</v>
      </c>
      <c r="C198" s="225">
        <v>6</v>
      </c>
      <c r="D198" s="226">
        <v>0</v>
      </c>
      <c r="E198" s="210" t="s">
        <v>202</v>
      </c>
      <c r="F198" s="227">
        <f>SUM(F200)</f>
        <v>0</v>
      </c>
      <c r="G198" s="227">
        <f>SUM(G200)</f>
        <v>0</v>
      </c>
      <c r="H198" s="227">
        <f>SUM(H200)</f>
        <v>0</v>
      </c>
      <c r="J198" s="282"/>
      <c r="K198" s="223">
        <f t="shared" si="40"/>
        <v>0</v>
      </c>
      <c r="L198" s="199" t="e">
        <f t="shared" si="41"/>
        <v>#DIV/0!</v>
      </c>
      <c r="M198" s="199" t="e">
        <f t="shared" si="42"/>
        <v>#DIV/0!</v>
      </c>
    </row>
    <row r="199" spans="1:13" s="221" customFormat="1" ht="14.25" hidden="1" customHeight="1">
      <c r="A199" s="224"/>
      <c r="B199" s="207"/>
      <c r="C199" s="225"/>
      <c r="D199" s="226"/>
      <c r="E199" s="210" t="s">
        <v>112</v>
      </c>
      <c r="F199" s="281"/>
      <c r="G199" s="281"/>
      <c r="H199" s="281"/>
      <c r="J199" s="230"/>
      <c r="K199" s="223">
        <f t="shared" si="40"/>
        <v>0</v>
      </c>
      <c r="L199" s="199" t="e">
        <f t="shared" si="41"/>
        <v>#DIV/0!</v>
      </c>
      <c r="M199" s="199" t="e">
        <f t="shared" si="42"/>
        <v>#DIV/0!</v>
      </c>
    </row>
    <row r="200" spans="1:13" ht="0.75" customHeight="1" thickBot="1">
      <c r="A200" s="224">
        <v>2661</v>
      </c>
      <c r="B200" s="292" t="s">
        <v>193</v>
      </c>
      <c r="C200" s="225">
        <v>6</v>
      </c>
      <c r="D200" s="226">
        <v>1</v>
      </c>
      <c r="E200" s="210" t="s">
        <v>202</v>
      </c>
      <c r="F200" s="284">
        <f>SUM(G200:H200)</f>
        <v>0</v>
      </c>
      <c r="G200" s="285"/>
      <c r="H200" s="286"/>
      <c r="J200" s="282"/>
      <c r="K200" s="223">
        <f t="shared" ref="K200:K263" si="44">G200-J200</f>
        <v>0</v>
      </c>
      <c r="L200" s="199" t="e">
        <f t="shared" ref="L200:L263" si="45">G200/J200*100</f>
        <v>#DIV/0!</v>
      </c>
      <c r="M200" s="199" t="e">
        <f t="shared" ref="M200:M263" si="46">L200-100</f>
        <v>#DIV/0!</v>
      </c>
    </row>
    <row r="201" spans="1:13" s="206" customFormat="1" ht="36" customHeight="1">
      <c r="A201" s="224">
        <v>2700</v>
      </c>
      <c r="B201" s="291" t="s">
        <v>203</v>
      </c>
      <c r="C201" s="216">
        <v>0</v>
      </c>
      <c r="D201" s="217">
        <v>0</v>
      </c>
      <c r="E201" s="218" t="s">
        <v>729</v>
      </c>
      <c r="F201" s="220">
        <f>SUM(F203,F208,F214,F220,F223,F226)</f>
        <v>0</v>
      </c>
      <c r="G201" s="220">
        <f>SUM(G203,G208,G214,G220,G223,G226)</f>
        <v>0</v>
      </c>
      <c r="H201" s="220">
        <f>SUM(H203,H208,H214,H220,H223,H226)</f>
        <v>0</v>
      </c>
      <c r="J201" s="222">
        <f>SUM(J203,J208,J214,J220,J223,J226)</f>
        <v>0</v>
      </c>
      <c r="K201" s="223">
        <f t="shared" si="44"/>
        <v>0</v>
      </c>
      <c r="L201" s="199" t="e">
        <f t="shared" si="45"/>
        <v>#DIV/0!</v>
      </c>
      <c r="M201" s="199" t="e">
        <f t="shared" si="46"/>
        <v>#DIV/0!</v>
      </c>
    </row>
    <row r="202" spans="1:13" ht="11.25" hidden="1" customHeight="1">
      <c r="A202" s="200"/>
      <c r="B202" s="207"/>
      <c r="C202" s="208"/>
      <c r="D202" s="209"/>
      <c r="E202" s="210" t="s">
        <v>5</v>
      </c>
      <c r="F202" s="211"/>
      <c r="G202" s="212"/>
      <c r="H202" s="213"/>
      <c r="J202" s="282"/>
      <c r="K202" s="223">
        <f t="shared" si="44"/>
        <v>0</v>
      </c>
      <c r="L202" s="199" t="e">
        <f t="shared" si="45"/>
        <v>#DIV/0!</v>
      </c>
      <c r="M202" s="199" t="e">
        <f t="shared" si="46"/>
        <v>#DIV/0!</v>
      </c>
    </row>
    <row r="203" spans="1:13" ht="15.75" hidden="1" customHeight="1">
      <c r="A203" s="224">
        <v>2710</v>
      </c>
      <c r="B203" s="292" t="s">
        <v>203</v>
      </c>
      <c r="C203" s="225">
        <v>1</v>
      </c>
      <c r="D203" s="226">
        <v>0</v>
      </c>
      <c r="E203" s="210" t="s">
        <v>204</v>
      </c>
      <c r="F203" s="227">
        <f>SUM(F205:F207)</f>
        <v>0</v>
      </c>
      <c r="G203" s="227">
        <f>SUM(G205:G207)</f>
        <v>0</v>
      </c>
      <c r="H203" s="227">
        <f>SUM(H205:H207)</f>
        <v>0</v>
      </c>
      <c r="J203" s="282"/>
      <c r="K203" s="223">
        <f t="shared" si="44"/>
        <v>0</v>
      </c>
      <c r="L203" s="199" t="e">
        <f t="shared" si="45"/>
        <v>#DIV/0!</v>
      </c>
      <c r="M203" s="199" t="e">
        <f t="shared" si="46"/>
        <v>#DIV/0!</v>
      </c>
    </row>
    <row r="204" spans="1:13" s="221" customFormat="1" ht="14.25" hidden="1" customHeight="1">
      <c r="A204" s="224"/>
      <c r="B204" s="207"/>
      <c r="C204" s="225"/>
      <c r="D204" s="226"/>
      <c r="E204" s="210" t="s">
        <v>112</v>
      </c>
      <c r="F204" s="227"/>
      <c r="G204" s="228"/>
      <c r="H204" s="229"/>
      <c r="J204" s="230"/>
      <c r="K204" s="223">
        <f t="shared" si="44"/>
        <v>0</v>
      </c>
      <c r="L204" s="199" t="e">
        <f t="shared" si="45"/>
        <v>#DIV/0!</v>
      </c>
      <c r="M204" s="199" t="e">
        <f t="shared" si="46"/>
        <v>#DIV/0!</v>
      </c>
    </row>
    <row r="205" spans="1:13" ht="18" hidden="1" customHeight="1" thickBot="1">
      <c r="A205" s="224">
        <v>2711</v>
      </c>
      <c r="B205" s="292" t="s">
        <v>203</v>
      </c>
      <c r="C205" s="225">
        <v>1</v>
      </c>
      <c r="D205" s="226">
        <v>1</v>
      </c>
      <c r="E205" s="210" t="s">
        <v>205</v>
      </c>
      <c r="F205" s="284">
        <f>SUM(G205:H205)</f>
        <v>0</v>
      </c>
      <c r="G205" s="228"/>
      <c r="H205" s="229"/>
      <c r="J205" s="282"/>
      <c r="K205" s="223">
        <f t="shared" si="44"/>
        <v>0</v>
      </c>
      <c r="L205" s="199" t="e">
        <f t="shared" si="45"/>
        <v>#DIV/0!</v>
      </c>
      <c r="M205" s="199" t="e">
        <f t="shared" si="46"/>
        <v>#DIV/0!</v>
      </c>
    </row>
    <row r="206" spans="1:13" ht="21.75" hidden="1" customHeight="1" thickBot="1">
      <c r="A206" s="224">
        <v>2712</v>
      </c>
      <c r="B206" s="292" t="s">
        <v>203</v>
      </c>
      <c r="C206" s="225">
        <v>1</v>
      </c>
      <c r="D206" s="226">
        <v>2</v>
      </c>
      <c r="E206" s="210" t="s">
        <v>206</v>
      </c>
      <c r="F206" s="284">
        <f>SUM(G206:H206)</f>
        <v>0</v>
      </c>
      <c r="G206" s="228"/>
      <c r="H206" s="229"/>
      <c r="J206" s="282"/>
      <c r="K206" s="223">
        <f t="shared" si="44"/>
        <v>0</v>
      </c>
      <c r="L206" s="199" t="e">
        <f t="shared" si="45"/>
        <v>#DIV/0!</v>
      </c>
      <c r="M206" s="199" t="e">
        <f t="shared" si="46"/>
        <v>#DIV/0!</v>
      </c>
    </row>
    <row r="207" spans="1:13" ht="19.5" hidden="1" customHeight="1" thickBot="1">
      <c r="A207" s="224">
        <v>2713</v>
      </c>
      <c r="B207" s="292" t="s">
        <v>203</v>
      </c>
      <c r="C207" s="225">
        <v>1</v>
      </c>
      <c r="D207" s="226">
        <v>3</v>
      </c>
      <c r="E207" s="210" t="s">
        <v>207</v>
      </c>
      <c r="F207" s="284">
        <f>SUM(G207:H207)</f>
        <v>0</v>
      </c>
      <c r="G207" s="228"/>
      <c r="H207" s="229"/>
      <c r="J207" s="282"/>
      <c r="K207" s="223">
        <f t="shared" si="44"/>
        <v>0</v>
      </c>
      <c r="L207" s="199" t="e">
        <f t="shared" si="45"/>
        <v>#DIV/0!</v>
      </c>
      <c r="M207" s="199" t="e">
        <f t="shared" si="46"/>
        <v>#DIV/0!</v>
      </c>
    </row>
    <row r="208" spans="1:13" ht="15" hidden="1" customHeight="1">
      <c r="A208" s="224">
        <v>2720</v>
      </c>
      <c r="B208" s="292" t="s">
        <v>203</v>
      </c>
      <c r="C208" s="225">
        <v>2</v>
      </c>
      <c r="D208" s="226">
        <v>0</v>
      </c>
      <c r="E208" s="210" t="s">
        <v>208</v>
      </c>
      <c r="F208" s="227">
        <f>SUM(F210:F213)</f>
        <v>0</v>
      </c>
      <c r="G208" s="227">
        <f>SUM(G210:G213)</f>
        <v>0</v>
      </c>
      <c r="H208" s="227">
        <f>SUM(H210:H213)</f>
        <v>0</v>
      </c>
      <c r="J208" s="282"/>
      <c r="K208" s="223">
        <f t="shared" si="44"/>
        <v>0</v>
      </c>
      <c r="L208" s="199" t="e">
        <f t="shared" si="45"/>
        <v>#DIV/0!</v>
      </c>
      <c r="M208" s="199" t="e">
        <f t="shared" si="46"/>
        <v>#DIV/0!</v>
      </c>
    </row>
    <row r="209" spans="1:13" s="221" customFormat="1" ht="14.25" hidden="1" customHeight="1">
      <c r="A209" s="224"/>
      <c r="B209" s="207"/>
      <c r="C209" s="225"/>
      <c r="D209" s="226"/>
      <c r="E209" s="210" t="s">
        <v>112</v>
      </c>
      <c r="F209" s="227"/>
      <c r="G209" s="228"/>
      <c r="H209" s="229"/>
      <c r="J209" s="230"/>
      <c r="K209" s="223">
        <f t="shared" si="44"/>
        <v>0</v>
      </c>
      <c r="L209" s="199" t="e">
        <f t="shared" si="45"/>
        <v>#DIV/0!</v>
      </c>
      <c r="M209" s="199" t="e">
        <f t="shared" si="46"/>
        <v>#DIV/0!</v>
      </c>
    </row>
    <row r="210" spans="1:13" ht="21" hidden="1" customHeight="1" thickBot="1">
      <c r="A210" s="224">
        <v>2721</v>
      </c>
      <c r="B210" s="292" t="s">
        <v>203</v>
      </c>
      <c r="C210" s="225">
        <v>2</v>
      </c>
      <c r="D210" s="226">
        <v>1</v>
      </c>
      <c r="E210" s="210" t="s">
        <v>209</v>
      </c>
      <c r="F210" s="284">
        <f>SUM(G210:H210)</f>
        <v>0</v>
      </c>
      <c r="G210" s="285"/>
      <c r="H210" s="286"/>
      <c r="J210" s="282"/>
      <c r="K210" s="223">
        <f t="shared" si="44"/>
        <v>0</v>
      </c>
      <c r="L210" s="199" t="e">
        <f t="shared" si="45"/>
        <v>#DIV/0!</v>
      </c>
      <c r="M210" s="199" t="e">
        <f t="shared" si="46"/>
        <v>#DIV/0!</v>
      </c>
    </row>
    <row r="211" spans="1:13" ht="20.25" hidden="1" customHeight="1" thickBot="1">
      <c r="A211" s="224">
        <v>2722</v>
      </c>
      <c r="B211" s="292" t="s">
        <v>203</v>
      </c>
      <c r="C211" s="225">
        <v>2</v>
      </c>
      <c r="D211" s="226">
        <v>2</v>
      </c>
      <c r="E211" s="210" t="s">
        <v>210</v>
      </c>
      <c r="F211" s="284">
        <f>SUM(G211:H211)</f>
        <v>0</v>
      </c>
      <c r="G211" s="285"/>
      <c r="H211" s="286"/>
      <c r="J211" s="282"/>
      <c r="K211" s="223">
        <f t="shared" si="44"/>
        <v>0</v>
      </c>
      <c r="L211" s="199" t="e">
        <f t="shared" si="45"/>
        <v>#DIV/0!</v>
      </c>
      <c r="M211" s="199" t="e">
        <f t="shared" si="46"/>
        <v>#DIV/0!</v>
      </c>
    </row>
    <row r="212" spans="1:13" ht="18.75" hidden="1" customHeight="1" thickBot="1">
      <c r="A212" s="224">
        <v>2723</v>
      </c>
      <c r="B212" s="292" t="s">
        <v>203</v>
      </c>
      <c r="C212" s="225">
        <v>2</v>
      </c>
      <c r="D212" s="226">
        <v>3</v>
      </c>
      <c r="E212" s="210" t="s">
        <v>211</v>
      </c>
      <c r="F212" s="284">
        <f>SUM(G212:H212)</f>
        <v>0</v>
      </c>
      <c r="G212" s="285"/>
      <c r="H212" s="286"/>
      <c r="J212" s="282"/>
      <c r="K212" s="223">
        <f t="shared" si="44"/>
        <v>0</v>
      </c>
      <c r="L212" s="199" t="e">
        <f t="shared" si="45"/>
        <v>#DIV/0!</v>
      </c>
      <c r="M212" s="199" t="e">
        <f t="shared" si="46"/>
        <v>#DIV/0!</v>
      </c>
    </row>
    <row r="213" spans="1:13" ht="15.75" hidden="1" customHeight="1" thickBot="1">
      <c r="A213" s="224">
        <v>2724</v>
      </c>
      <c r="B213" s="292" t="s">
        <v>203</v>
      </c>
      <c r="C213" s="225">
        <v>2</v>
      </c>
      <c r="D213" s="226">
        <v>4</v>
      </c>
      <c r="E213" s="210" t="s">
        <v>212</v>
      </c>
      <c r="F213" s="284">
        <f>SUM(G213:H213)</f>
        <v>0</v>
      </c>
      <c r="G213" s="285"/>
      <c r="H213" s="286"/>
      <c r="J213" s="282"/>
      <c r="K213" s="223">
        <f t="shared" si="44"/>
        <v>0</v>
      </c>
      <c r="L213" s="199" t="e">
        <f t="shared" si="45"/>
        <v>#DIV/0!</v>
      </c>
      <c r="M213" s="199" t="e">
        <f t="shared" si="46"/>
        <v>#DIV/0!</v>
      </c>
    </row>
    <row r="214" spans="1:13" ht="19.5" hidden="1" customHeight="1">
      <c r="A214" s="224">
        <v>2730</v>
      </c>
      <c r="B214" s="292" t="s">
        <v>203</v>
      </c>
      <c r="C214" s="225">
        <v>3</v>
      </c>
      <c r="D214" s="226">
        <v>0</v>
      </c>
      <c r="E214" s="210" t="s">
        <v>213</v>
      </c>
      <c r="F214" s="227">
        <f>SUM(F216:F219)</f>
        <v>0</v>
      </c>
      <c r="G214" s="227">
        <f>SUM(G216:G219)</f>
        <v>0</v>
      </c>
      <c r="H214" s="227">
        <f>SUM(H216:H219)</f>
        <v>0</v>
      </c>
      <c r="J214" s="282"/>
      <c r="K214" s="223">
        <f t="shared" si="44"/>
        <v>0</v>
      </c>
      <c r="L214" s="199" t="e">
        <f t="shared" si="45"/>
        <v>#DIV/0!</v>
      </c>
      <c r="M214" s="199" t="e">
        <f t="shared" si="46"/>
        <v>#DIV/0!</v>
      </c>
    </row>
    <row r="215" spans="1:13" s="221" customFormat="1" ht="10.5" hidden="1" customHeight="1">
      <c r="A215" s="224"/>
      <c r="B215" s="207"/>
      <c r="C215" s="225"/>
      <c r="D215" s="226"/>
      <c r="E215" s="210" t="s">
        <v>112</v>
      </c>
      <c r="F215" s="227"/>
      <c r="G215" s="228"/>
      <c r="H215" s="229"/>
      <c r="J215" s="230"/>
      <c r="K215" s="223">
        <f t="shared" si="44"/>
        <v>0</v>
      </c>
      <c r="L215" s="199" t="e">
        <f t="shared" si="45"/>
        <v>#DIV/0!</v>
      </c>
      <c r="M215" s="199" t="e">
        <f t="shared" si="46"/>
        <v>#DIV/0!</v>
      </c>
    </row>
    <row r="216" spans="1:13" ht="15" hidden="1" customHeight="1" thickBot="1">
      <c r="A216" s="224">
        <v>2731</v>
      </c>
      <c r="B216" s="292" t="s">
        <v>203</v>
      </c>
      <c r="C216" s="225">
        <v>3</v>
      </c>
      <c r="D216" s="226">
        <v>1</v>
      </c>
      <c r="E216" s="210" t="s">
        <v>214</v>
      </c>
      <c r="F216" s="284">
        <f>SUM(G216:H216)</f>
        <v>0</v>
      </c>
      <c r="G216" s="285"/>
      <c r="H216" s="286"/>
      <c r="J216" s="282"/>
      <c r="K216" s="223">
        <f t="shared" si="44"/>
        <v>0</v>
      </c>
      <c r="L216" s="199" t="e">
        <f t="shared" si="45"/>
        <v>#DIV/0!</v>
      </c>
      <c r="M216" s="199" t="e">
        <f t="shared" si="46"/>
        <v>#DIV/0!</v>
      </c>
    </row>
    <row r="217" spans="1:13" ht="18" hidden="1" customHeight="1" thickBot="1">
      <c r="A217" s="224">
        <v>2732</v>
      </c>
      <c r="B217" s="292" t="s">
        <v>203</v>
      </c>
      <c r="C217" s="225">
        <v>3</v>
      </c>
      <c r="D217" s="226">
        <v>2</v>
      </c>
      <c r="E217" s="210" t="s">
        <v>215</v>
      </c>
      <c r="F217" s="284">
        <f>SUM(G217:H217)</f>
        <v>0</v>
      </c>
      <c r="G217" s="285"/>
      <c r="H217" s="286"/>
      <c r="J217" s="282"/>
      <c r="K217" s="223">
        <f t="shared" si="44"/>
        <v>0</v>
      </c>
      <c r="L217" s="199" t="e">
        <f t="shared" si="45"/>
        <v>#DIV/0!</v>
      </c>
      <c r="M217" s="199" t="e">
        <f t="shared" si="46"/>
        <v>#DIV/0!</v>
      </c>
    </row>
    <row r="218" spans="1:13" ht="16.5" hidden="1" customHeight="1" thickBot="1">
      <c r="A218" s="224">
        <v>2733</v>
      </c>
      <c r="B218" s="292" t="s">
        <v>203</v>
      </c>
      <c r="C218" s="225">
        <v>3</v>
      </c>
      <c r="D218" s="226">
        <v>3</v>
      </c>
      <c r="E218" s="210" t="s">
        <v>216</v>
      </c>
      <c r="F218" s="284">
        <f>SUM(G218:H218)</f>
        <v>0</v>
      </c>
      <c r="G218" s="285"/>
      <c r="H218" s="286"/>
      <c r="J218" s="282"/>
      <c r="K218" s="223">
        <f t="shared" si="44"/>
        <v>0</v>
      </c>
      <c r="L218" s="199" t="e">
        <f t="shared" si="45"/>
        <v>#DIV/0!</v>
      </c>
      <c r="M218" s="199" t="e">
        <f t="shared" si="46"/>
        <v>#DIV/0!</v>
      </c>
    </row>
    <row r="219" spans="1:13" ht="26.25" hidden="1" customHeight="1" thickBot="1">
      <c r="A219" s="224">
        <v>2734</v>
      </c>
      <c r="B219" s="292" t="s">
        <v>203</v>
      </c>
      <c r="C219" s="225">
        <v>3</v>
      </c>
      <c r="D219" s="226">
        <v>4</v>
      </c>
      <c r="E219" s="210" t="s">
        <v>217</v>
      </c>
      <c r="F219" s="284">
        <f>SUM(G219:H219)</f>
        <v>0</v>
      </c>
      <c r="G219" s="285"/>
      <c r="H219" s="286"/>
      <c r="J219" s="282"/>
      <c r="K219" s="223">
        <f t="shared" si="44"/>
        <v>0</v>
      </c>
      <c r="L219" s="199" t="e">
        <f t="shared" si="45"/>
        <v>#DIV/0!</v>
      </c>
      <c r="M219" s="199" t="e">
        <f t="shared" si="46"/>
        <v>#DIV/0!</v>
      </c>
    </row>
    <row r="220" spans="1:13" ht="15.75" hidden="1" customHeight="1">
      <c r="A220" s="224">
        <v>2740</v>
      </c>
      <c r="B220" s="292" t="s">
        <v>203</v>
      </c>
      <c r="C220" s="225">
        <v>4</v>
      </c>
      <c r="D220" s="226">
        <v>0</v>
      </c>
      <c r="E220" s="210" t="s">
        <v>218</v>
      </c>
      <c r="F220" s="227">
        <f>SUM(F222)</f>
        <v>0</v>
      </c>
      <c r="G220" s="227">
        <f>SUM(G222)</f>
        <v>0</v>
      </c>
      <c r="H220" s="227">
        <f>SUM(H222)</f>
        <v>0</v>
      </c>
      <c r="J220" s="282"/>
      <c r="K220" s="223">
        <f t="shared" si="44"/>
        <v>0</v>
      </c>
      <c r="L220" s="199" t="e">
        <f t="shared" si="45"/>
        <v>#DIV/0!</v>
      </c>
      <c r="M220" s="199" t="e">
        <f t="shared" si="46"/>
        <v>#DIV/0!</v>
      </c>
    </row>
    <row r="221" spans="1:13" s="221" customFormat="1" ht="10.5" hidden="1" customHeight="1">
      <c r="A221" s="224"/>
      <c r="B221" s="207"/>
      <c r="C221" s="225"/>
      <c r="D221" s="226"/>
      <c r="E221" s="210" t="s">
        <v>112</v>
      </c>
      <c r="F221" s="281"/>
      <c r="G221" s="281"/>
      <c r="H221" s="281"/>
      <c r="J221" s="230"/>
      <c r="K221" s="223">
        <f t="shared" si="44"/>
        <v>0</v>
      </c>
      <c r="L221" s="199" t="e">
        <f t="shared" si="45"/>
        <v>#DIV/0!</v>
      </c>
      <c r="M221" s="199" t="e">
        <f t="shared" si="46"/>
        <v>#DIV/0!</v>
      </c>
    </row>
    <row r="222" spans="1:13" ht="17.25" hidden="1" customHeight="1" thickBot="1">
      <c r="A222" s="224">
        <v>2741</v>
      </c>
      <c r="B222" s="292" t="s">
        <v>203</v>
      </c>
      <c r="C222" s="225">
        <v>4</v>
      </c>
      <c r="D222" s="226">
        <v>1</v>
      </c>
      <c r="E222" s="210" t="s">
        <v>218</v>
      </c>
      <c r="F222" s="284">
        <f>SUM(G222:H222)</f>
        <v>0</v>
      </c>
      <c r="G222" s="285"/>
      <c r="H222" s="286"/>
      <c r="J222" s="282"/>
      <c r="K222" s="223">
        <f t="shared" si="44"/>
        <v>0</v>
      </c>
      <c r="L222" s="199" t="e">
        <f t="shared" si="45"/>
        <v>#DIV/0!</v>
      </c>
      <c r="M222" s="199" t="e">
        <f t="shared" si="46"/>
        <v>#DIV/0!</v>
      </c>
    </row>
    <row r="223" spans="1:13" ht="28.5" hidden="1" customHeight="1">
      <c r="A223" s="224">
        <v>2750</v>
      </c>
      <c r="B223" s="292" t="s">
        <v>203</v>
      </c>
      <c r="C223" s="225">
        <v>5</v>
      </c>
      <c r="D223" s="226">
        <v>0</v>
      </c>
      <c r="E223" s="210" t="s">
        <v>219</v>
      </c>
      <c r="F223" s="227">
        <f>SUM(F225)</f>
        <v>0</v>
      </c>
      <c r="G223" s="227">
        <f>SUM(G225)</f>
        <v>0</v>
      </c>
      <c r="H223" s="227">
        <f>SUM(H225)</f>
        <v>0</v>
      </c>
      <c r="J223" s="282"/>
      <c r="K223" s="223">
        <f t="shared" si="44"/>
        <v>0</v>
      </c>
      <c r="L223" s="199" t="e">
        <f t="shared" si="45"/>
        <v>#DIV/0!</v>
      </c>
      <c r="M223" s="199" t="e">
        <f t="shared" si="46"/>
        <v>#DIV/0!</v>
      </c>
    </row>
    <row r="224" spans="1:13" s="221" customFormat="1" ht="15.75" hidden="1" customHeight="1">
      <c r="A224" s="224"/>
      <c r="B224" s="207"/>
      <c r="C224" s="225"/>
      <c r="D224" s="226"/>
      <c r="E224" s="210" t="s">
        <v>112</v>
      </c>
      <c r="F224" s="281"/>
      <c r="G224" s="281"/>
      <c r="H224" s="281"/>
      <c r="J224" s="230"/>
      <c r="K224" s="223">
        <f t="shared" si="44"/>
        <v>0</v>
      </c>
      <c r="L224" s="199" t="e">
        <f t="shared" si="45"/>
        <v>#DIV/0!</v>
      </c>
      <c r="M224" s="199" t="e">
        <f t="shared" si="46"/>
        <v>#DIV/0!</v>
      </c>
    </row>
    <row r="225" spans="1:13" ht="21.75" hidden="1" customHeight="1" thickBot="1">
      <c r="A225" s="224">
        <v>2751</v>
      </c>
      <c r="B225" s="292" t="s">
        <v>203</v>
      </c>
      <c r="C225" s="225">
        <v>5</v>
      </c>
      <c r="D225" s="226">
        <v>1</v>
      </c>
      <c r="E225" s="210" t="s">
        <v>219</v>
      </c>
      <c r="F225" s="284">
        <f>SUM(G225:H225)</f>
        <v>0</v>
      </c>
      <c r="G225" s="285"/>
      <c r="H225" s="286"/>
      <c r="J225" s="282"/>
      <c r="K225" s="223">
        <f t="shared" si="44"/>
        <v>0</v>
      </c>
      <c r="L225" s="199" t="e">
        <f t="shared" si="45"/>
        <v>#DIV/0!</v>
      </c>
      <c r="M225" s="199" t="e">
        <f t="shared" si="46"/>
        <v>#DIV/0!</v>
      </c>
    </row>
    <row r="226" spans="1:13" ht="19.5" hidden="1" customHeight="1">
      <c r="A226" s="224">
        <v>2760</v>
      </c>
      <c r="B226" s="292" t="s">
        <v>203</v>
      </c>
      <c r="C226" s="225">
        <v>6</v>
      </c>
      <c r="D226" s="226">
        <v>0</v>
      </c>
      <c r="E226" s="210" t="s">
        <v>220</v>
      </c>
      <c r="F226" s="281">
        <f>SUM(F228:F229)</f>
        <v>0</v>
      </c>
      <c r="G226" s="281">
        <f>SUM(G228:G229)</f>
        <v>0</v>
      </c>
      <c r="H226" s="281">
        <f>SUM(H228:H229)</f>
        <v>0</v>
      </c>
      <c r="J226" s="282"/>
      <c r="K226" s="223">
        <f t="shared" si="44"/>
        <v>0</v>
      </c>
      <c r="L226" s="199" t="e">
        <f t="shared" si="45"/>
        <v>#DIV/0!</v>
      </c>
      <c r="M226" s="199" t="e">
        <f t="shared" si="46"/>
        <v>#DIV/0!</v>
      </c>
    </row>
    <row r="227" spans="1:13" s="221" customFormat="1" ht="10.5" hidden="1" customHeight="1">
      <c r="A227" s="224"/>
      <c r="B227" s="207"/>
      <c r="C227" s="225"/>
      <c r="D227" s="226"/>
      <c r="E227" s="210" t="s">
        <v>112</v>
      </c>
      <c r="F227" s="281"/>
      <c r="G227" s="281"/>
      <c r="H227" s="281"/>
      <c r="J227" s="230"/>
      <c r="K227" s="223">
        <f t="shared" si="44"/>
        <v>0</v>
      </c>
      <c r="L227" s="199" t="e">
        <f t="shared" si="45"/>
        <v>#DIV/0!</v>
      </c>
      <c r="M227" s="199" t="e">
        <f t="shared" si="46"/>
        <v>#DIV/0!</v>
      </c>
    </row>
    <row r="228" spans="1:13" ht="15.75" hidden="1" thickBot="1">
      <c r="A228" s="224">
        <v>2761</v>
      </c>
      <c r="B228" s="292" t="s">
        <v>203</v>
      </c>
      <c r="C228" s="225">
        <v>6</v>
      </c>
      <c r="D228" s="226">
        <v>1</v>
      </c>
      <c r="E228" s="210" t="s">
        <v>221</v>
      </c>
      <c r="F228" s="284">
        <f>SUM(G228:H228)</f>
        <v>0</v>
      </c>
      <c r="G228" s="285"/>
      <c r="H228" s="286"/>
      <c r="J228" s="282"/>
      <c r="K228" s="223">
        <f t="shared" si="44"/>
        <v>0</v>
      </c>
      <c r="L228" s="199" t="e">
        <f t="shared" si="45"/>
        <v>#DIV/0!</v>
      </c>
      <c r="M228" s="199" t="e">
        <f t="shared" si="46"/>
        <v>#DIV/0!</v>
      </c>
    </row>
    <row r="229" spans="1:13" ht="16.5" hidden="1" customHeight="1" thickBot="1">
      <c r="A229" s="224">
        <v>2762</v>
      </c>
      <c r="B229" s="292" t="s">
        <v>203</v>
      </c>
      <c r="C229" s="225">
        <v>6</v>
      </c>
      <c r="D229" s="226">
        <v>2</v>
      </c>
      <c r="E229" s="210" t="s">
        <v>220</v>
      </c>
      <c r="F229" s="284">
        <f>SUM(G229:H229)</f>
        <v>0</v>
      </c>
      <c r="G229" s="285"/>
      <c r="H229" s="286"/>
      <c r="J229" s="282"/>
      <c r="K229" s="223">
        <f t="shared" si="44"/>
        <v>0</v>
      </c>
      <c r="L229" s="199" t="e">
        <f t="shared" si="45"/>
        <v>#DIV/0!</v>
      </c>
      <c r="M229" s="199" t="e">
        <f t="shared" si="46"/>
        <v>#DIV/0!</v>
      </c>
    </row>
    <row r="230" spans="1:13" s="206" customFormat="1" ht="33.75" customHeight="1">
      <c r="A230" s="224">
        <v>2800</v>
      </c>
      <c r="B230" s="291" t="s">
        <v>222</v>
      </c>
      <c r="C230" s="216">
        <v>0</v>
      </c>
      <c r="D230" s="217">
        <v>0</v>
      </c>
      <c r="E230" s="218" t="s">
        <v>730</v>
      </c>
      <c r="F230" s="220">
        <f>SUM(F232,F237,F246,F251,F256,F259)</f>
        <v>72458</v>
      </c>
      <c r="G230" s="220">
        <f>SUM(G232,G237,G246,G251,G256,G259)</f>
        <v>72458</v>
      </c>
      <c r="H230" s="220">
        <f>SUM(H232,H237,H246,H251,H256,H259)</f>
        <v>0</v>
      </c>
      <c r="J230" s="222">
        <f>SUM(J232,J237,J246,J251,J256,J259)</f>
        <v>69493.7</v>
      </c>
      <c r="K230" s="223">
        <f t="shared" si="44"/>
        <v>2964.3000000000029</v>
      </c>
      <c r="L230" s="199">
        <f t="shared" si="45"/>
        <v>104.26556651897943</v>
      </c>
      <c r="M230" s="199">
        <f t="shared" si="46"/>
        <v>4.2655665189794263</v>
      </c>
    </row>
    <row r="231" spans="1:13" ht="11.25" customHeight="1">
      <c r="A231" s="200"/>
      <c r="B231" s="207"/>
      <c r="C231" s="208"/>
      <c r="D231" s="209"/>
      <c r="E231" s="210" t="s">
        <v>5</v>
      </c>
      <c r="F231" s="211"/>
      <c r="G231" s="212"/>
      <c r="H231" s="213"/>
      <c r="J231" s="282"/>
      <c r="K231" s="223">
        <f t="shared" si="44"/>
        <v>0</v>
      </c>
      <c r="L231" s="199" t="e">
        <f t="shared" si="45"/>
        <v>#DIV/0!</v>
      </c>
      <c r="M231" s="199" t="e">
        <f t="shared" si="46"/>
        <v>#DIV/0!</v>
      </c>
    </row>
    <row r="232" spans="1:13" ht="18.75" customHeight="1">
      <c r="A232" s="224">
        <v>2810</v>
      </c>
      <c r="B232" s="292" t="s">
        <v>222</v>
      </c>
      <c r="C232" s="225">
        <v>1</v>
      </c>
      <c r="D232" s="226">
        <v>0</v>
      </c>
      <c r="E232" s="210" t="s">
        <v>223</v>
      </c>
      <c r="F232" s="227">
        <f>SUM(F234)</f>
        <v>700</v>
      </c>
      <c r="G232" s="227">
        <f>SUM(G234)</f>
        <v>700</v>
      </c>
      <c r="H232" s="227">
        <f>SUM(H234)</f>
        <v>0</v>
      </c>
      <c r="J232" s="281">
        <f>SUM(J234)</f>
        <v>570</v>
      </c>
      <c r="K232" s="223">
        <f t="shared" si="44"/>
        <v>130</v>
      </c>
      <c r="L232" s="199">
        <f t="shared" si="45"/>
        <v>122.80701754385966</v>
      </c>
      <c r="M232" s="199">
        <f t="shared" si="46"/>
        <v>22.807017543859658</v>
      </c>
    </row>
    <row r="233" spans="1:13" s="221" customFormat="1" ht="10.5" customHeight="1">
      <c r="A233" s="224"/>
      <c r="B233" s="207"/>
      <c r="C233" s="225"/>
      <c r="D233" s="226"/>
      <c r="E233" s="210" t="s">
        <v>112</v>
      </c>
      <c r="F233" s="281"/>
      <c r="G233" s="281"/>
      <c r="H233" s="281"/>
      <c r="J233" s="230"/>
      <c r="K233" s="223">
        <f t="shared" si="44"/>
        <v>0</v>
      </c>
      <c r="L233" s="199" t="e">
        <f t="shared" si="45"/>
        <v>#DIV/0!</v>
      </c>
      <c r="M233" s="199" t="e">
        <f t="shared" si="46"/>
        <v>#DIV/0!</v>
      </c>
    </row>
    <row r="234" spans="1:13" ht="16.5" customHeight="1" thickBot="1">
      <c r="A234" s="224">
        <v>2811</v>
      </c>
      <c r="B234" s="292" t="s">
        <v>222</v>
      </c>
      <c r="C234" s="225">
        <v>1</v>
      </c>
      <c r="D234" s="226">
        <v>1</v>
      </c>
      <c r="E234" s="210" t="s">
        <v>223</v>
      </c>
      <c r="F234" s="284">
        <f>SUM(G234:H234)</f>
        <v>700</v>
      </c>
      <c r="G234" s="285">
        <f>SUM(G235:G236)</f>
        <v>700</v>
      </c>
      <c r="H234" s="286"/>
      <c r="J234" s="281">
        <f>SUM(J235:J236)</f>
        <v>570</v>
      </c>
      <c r="K234" s="223">
        <f t="shared" si="44"/>
        <v>130</v>
      </c>
      <c r="L234" s="199">
        <f t="shared" si="45"/>
        <v>122.80701754385966</v>
      </c>
      <c r="M234" s="199">
        <f t="shared" si="46"/>
        <v>22.807017543859658</v>
      </c>
    </row>
    <row r="235" spans="1:13" ht="16.5" customHeight="1">
      <c r="A235" s="224"/>
      <c r="B235" s="292"/>
      <c r="C235" s="225"/>
      <c r="D235" s="226"/>
      <c r="E235" s="287" t="s">
        <v>683</v>
      </c>
      <c r="F235" s="288">
        <f>G235+H235</f>
        <v>500</v>
      </c>
      <c r="G235" s="289">
        <v>500</v>
      </c>
      <c r="H235" s="290"/>
      <c r="J235" s="282">
        <v>570</v>
      </c>
      <c r="K235" s="223">
        <f t="shared" si="44"/>
        <v>-70</v>
      </c>
      <c r="L235" s="199">
        <f t="shared" si="45"/>
        <v>87.719298245614027</v>
      </c>
      <c r="M235" s="199">
        <f t="shared" si="46"/>
        <v>-12.280701754385973</v>
      </c>
    </row>
    <row r="236" spans="1:13" ht="16.5" customHeight="1">
      <c r="A236" s="224"/>
      <c r="B236" s="292"/>
      <c r="C236" s="225"/>
      <c r="D236" s="226"/>
      <c r="E236" s="287" t="s">
        <v>684</v>
      </c>
      <c r="F236" s="288">
        <f>G236+H236</f>
        <v>200</v>
      </c>
      <c r="G236" s="289">
        <v>200</v>
      </c>
      <c r="H236" s="290">
        <v>0</v>
      </c>
      <c r="J236" s="282"/>
      <c r="K236" s="223">
        <f t="shared" si="44"/>
        <v>200</v>
      </c>
      <c r="L236" s="199" t="e">
        <f t="shared" si="45"/>
        <v>#DIV/0!</v>
      </c>
      <c r="M236" s="199" t="e">
        <f t="shared" si="46"/>
        <v>#DIV/0!</v>
      </c>
    </row>
    <row r="237" spans="1:13" ht="17.25" customHeight="1">
      <c r="A237" s="224">
        <v>2820</v>
      </c>
      <c r="B237" s="292" t="s">
        <v>222</v>
      </c>
      <c r="C237" s="225">
        <v>2</v>
      </c>
      <c r="D237" s="226">
        <v>0</v>
      </c>
      <c r="E237" s="210" t="s">
        <v>224</v>
      </c>
      <c r="F237" s="227">
        <f>SUM(F239:F245)</f>
        <v>71758</v>
      </c>
      <c r="G237" s="227">
        <f>SUM(G239:G245)</f>
        <v>71758</v>
      </c>
      <c r="H237" s="227">
        <f>SUM(H239:H245)</f>
        <v>0</v>
      </c>
      <c r="J237" s="281">
        <f>SUM(J239:J245)</f>
        <v>68923.7</v>
      </c>
      <c r="K237" s="223">
        <f t="shared" si="44"/>
        <v>2834.3000000000029</v>
      </c>
      <c r="L237" s="199">
        <f t="shared" si="45"/>
        <v>104.1122284497205</v>
      </c>
      <c r="M237" s="199">
        <f t="shared" si="46"/>
        <v>4.1122284497205044</v>
      </c>
    </row>
    <row r="238" spans="1:13" s="221" customFormat="1" ht="10.5" customHeight="1">
      <c r="A238" s="224"/>
      <c r="B238" s="207"/>
      <c r="C238" s="225"/>
      <c r="D238" s="226"/>
      <c r="E238" s="210" t="s">
        <v>112</v>
      </c>
      <c r="F238" s="227"/>
      <c r="G238" s="228"/>
      <c r="H238" s="229"/>
      <c r="J238" s="230"/>
      <c r="K238" s="223">
        <f t="shared" si="44"/>
        <v>0</v>
      </c>
      <c r="L238" s="199" t="e">
        <f t="shared" si="45"/>
        <v>#DIV/0!</v>
      </c>
      <c r="M238" s="199" t="e">
        <f t="shared" si="46"/>
        <v>#DIV/0!</v>
      </c>
    </row>
    <row r="239" spans="1:13" ht="15.75" thickBot="1">
      <c r="A239" s="224">
        <v>2821</v>
      </c>
      <c r="B239" s="292" t="s">
        <v>222</v>
      </c>
      <c r="C239" s="225">
        <v>2</v>
      </c>
      <c r="D239" s="226">
        <v>1</v>
      </c>
      <c r="E239" s="210" t="s">
        <v>225</v>
      </c>
      <c r="F239" s="284">
        <f t="shared" ref="F239:F245" si="47">SUM(G239:H239)</f>
        <v>22843</v>
      </c>
      <c r="G239" s="228">
        <v>22843</v>
      </c>
      <c r="H239" s="229"/>
      <c r="J239" s="281">
        <v>19718</v>
      </c>
      <c r="K239" s="223">
        <f t="shared" si="44"/>
        <v>3125</v>
      </c>
      <c r="L239" s="199">
        <f t="shared" si="45"/>
        <v>115.84846333299524</v>
      </c>
      <c r="M239" s="199">
        <f t="shared" si="46"/>
        <v>15.848463332995237</v>
      </c>
    </row>
    <row r="240" spans="1:13" ht="15.75" thickBot="1">
      <c r="A240" s="224">
        <v>2822</v>
      </c>
      <c r="B240" s="292" t="s">
        <v>222</v>
      </c>
      <c r="C240" s="225">
        <v>2</v>
      </c>
      <c r="D240" s="226">
        <v>2</v>
      </c>
      <c r="E240" s="210" t="s">
        <v>226</v>
      </c>
      <c r="F240" s="284">
        <f t="shared" si="47"/>
        <v>0</v>
      </c>
      <c r="G240" s="228">
        <v>0</v>
      </c>
      <c r="H240" s="229"/>
      <c r="J240" s="282"/>
      <c r="K240" s="223">
        <f t="shared" si="44"/>
        <v>0</v>
      </c>
      <c r="L240" s="199" t="e">
        <f t="shared" si="45"/>
        <v>#DIV/0!</v>
      </c>
      <c r="M240" s="199" t="e">
        <f t="shared" si="46"/>
        <v>#DIV/0!</v>
      </c>
    </row>
    <row r="241" spans="1:13" ht="18" customHeight="1" thickBot="1">
      <c r="A241" s="224">
        <v>2823</v>
      </c>
      <c r="B241" s="292" t="s">
        <v>222</v>
      </c>
      <c r="C241" s="225">
        <v>2</v>
      </c>
      <c r="D241" s="226">
        <v>3</v>
      </c>
      <c r="E241" s="210" t="s">
        <v>227</v>
      </c>
      <c r="F241" s="284">
        <f t="shared" si="47"/>
        <v>40835</v>
      </c>
      <c r="G241" s="228">
        <v>40835</v>
      </c>
      <c r="H241" s="229"/>
      <c r="J241" s="282">
        <v>39648.1</v>
      </c>
      <c r="K241" s="223">
        <f t="shared" si="44"/>
        <v>1186.9000000000015</v>
      </c>
      <c r="L241" s="199">
        <f t="shared" si="45"/>
        <v>102.99358607348145</v>
      </c>
      <c r="M241" s="199">
        <f t="shared" si="46"/>
        <v>2.9935860734814526</v>
      </c>
    </row>
    <row r="242" spans="1:13" ht="15.75" thickBot="1">
      <c r="A242" s="224">
        <v>2824</v>
      </c>
      <c r="B242" s="292" t="s">
        <v>222</v>
      </c>
      <c r="C242" s="225">
        <v>2</v>
      </c>
      <c r="D242" s="226">
        <v>4</v>
      </c>
      <c r="E242" s="210" t="s">
        <v>228</v>
      </c>
      <c r="F242" s="284">
        <f t="shared" si="47"/>
        <v>8080</v>
      </c>
      <c r="G242" s="228">
        <v>8080</v>
      </c>
      <c r="H242" s="229"/>
      <c r="J242" s="282">
        <v>9557.6</v>
      </c>
      <c r="K242" s="223">
        <f t="shared" si="44"/>
        <v>-1477.6000000000004</v>
      </c>
      <c r="L242" s="199">
        <f t="shared" si="45"/>
        <v>84.540051895873432</v>
      </c>
      <c r="M242" s="199">
        <f t="shared" si="46"/>
        <v>-15.459948104126568</v>
      </c>
    </row>
    <row r="243" spans="1:13" ht="15.75" hidden="1" thickBot="1">
      <c r="A243" s="224">
        <v>2825</v>
      </c>
      <c r="B243" s="292" t="s">
        <v>222</v>
      </c>
      <c r="C243" s="225">
        <v>2</v>
      </c>
      <c r="D243" s="226">
        <v>5</v>
      </c>
      <c r="E243" s="210" t="s">
        <v>229</v>
      </c>
      <c r="F243" s="284">
        <f t="shared" si="47"/>
        <v>0</v>
      </c>
      <c r="G243" s="228"/>
      <c r="H243" s="229"/>
      <c r="J243" s="282"/>
      <c r="K243" s="223">
        <f t="shared" si="44"/>
        <v>0</v>
      </c>
      <c r="L243" s="199" t="e">
        <f t="shared" si="45"/>
        <v>#DIV/0!</v>
      </c>
      <c r="M243" s="199" t="e">
        <f t="shared" si="46"/>
        <v>#DIV/0!</v>
      </c>
    </row>
    <row r="244" spans="1:13" ht="15.75" hidden="1" thickBot="1">
      <c r="A244" s="224">
        <v>2826</v>
      </c>
      <c r="B244" s="292" t="s">
        <v>222</v>
      </c>
      <c r="C244" s="225">
        <v>2</v>
      </c>
      <c r="D244" s="226">
        <v>6</v>
      </c>
      <c r="E244" s="210" t="s">
        <v>230</v>
      </c>
      <c r="F244" s="284">
        <f t="shared" si="47"/>
        <v>0</v>
      </c>
      <c r="G244" s="228"/>
      <c r="H244" s="229"/>
      <c r="J244" s="282"/>
      <c r="K244" s="223">
        <f t="shared" si="44"/>
        <v>0</v>
      </c>
      <c r="L244" s="199" t="e">
        <f t="shared" si="45"/>
        <v>#DIV/0!</v>
      </c>
      <c r="M244" s="199" t="e">
        <f t="shared" si="46"/>
        <v>#DIV/0!</v>
      </c>
    </row>
    <row r="245" spans="1:13" ht="24.75" hidden="1" thickBot="1">
      <c r="A245" s="224">
        <v>2827</v>
      </c>
      <c r="B245" s="292" t="s">
        <v>222</v>
      </c>
      <c r="C245" s="225">
        <v>2</v>
      </c>
      <c r="D245" s="226">
        <v>7</v>
      </c>
      <c r="E245" s="210" t="s">
        <v>231</v>
      </c>
      <c r="F245" s="284">
        <f t="shared" si="47"/>
        <v>0</v>
      </c>
      <c r="G245" s="228"/>
      <c r="H245" s="229"/>
      <c r="J245" s="282"/>
      <c r="K245" s="223">
        <f t="shared" si="44"/>
        <v>0</v>
      </c>
      <c r="L245" s="199" t="e">
        <f t="shared" si="45"/>
        <v>#DIV/0!</v>
      </c>
      <c r="M245" s="199" t="e">
        <f t="shared" si="46"/>
        <v>#DIV/0!</v>
      </c>
    </row>
    <row r="246" spans="1:13" ht="29.25" hidden="1" customHeight="1">
      <c r="A246" s="224">
        <v>2830</v>
      </c>
      <c r="B246" s="292" t="s">
        <v>222</v>
      </c>
      <c r="C246" s="225">
        <v>3</v>
      </c>
      <c r="D246" s="226">
        <v>0</v>
      </c>
      <c r="E246" s="210" t="s">
        <v>232</v>
      </c>
      <c r="F246" s="227">
        <f>SUM(F248:F250)</f>
        <v>0</v>
      </c>
      <c r="G246" s="227">
        <f>SUM(G248:G250)</f>
        <v>0</v>
      </c>
      <c r="H246" s="227">
        <f>SUM(H248:H250)</f>
        <v>0</v>
      </c>
      <c r="J246" s="282"/>
      <c r="K246" s="223">
        <f t="shared" si="44"/>
        <v>0</v>
      </c>
      <c r="L246" s="199" t="e">
        <f t="shared" si="45"/>
        <v>#DIV/0!</v>
      </c>
      <c r="M246" s="199" t="e">
        <f t="shared" si="46"/>
        <v>#DIV/0!</v>
      </c>
    </row>
    <row r="247" spans="1:13" s="221" customFormat="1" ht="10.5" hidden="1" customHeight="1">
      <c r="A247" s="224"/>
      <c r="B247" s="207"/>
      <c r="C247" s="225"/>
      <c r="D247" s="226"/>
      <c r="E247" s="210" t="s">
        <v>112</v>
      </c>
      <c r="F247" s="227"/>
      <c r="G247" s="228"/>
      <c r="H247" s="229"/>
      <c r="J247" s="230"/>
      <c r="K247" s="223">
        <f t="shared" si="44"/>
        <v>0</v>
      </c>
      <c r="L247" s="199" t="e">
        <f t="shared" si="45"/>
        <v>#DIV/0!</v>
      </c>
      <c r="M247" s="199" t="e">
        <f t="shared" si="46"/>
        <v>#DIV/0!</v>
      </c>
    </row>
    <row r="248" spans="1:13" ht="15.75" hidden="1" thickBot="1">
      <c r="A248" s="224">
        <v>2831</v>
      </c>
      <c r="B248" s="292" t="s">
        <v>222</v>
      </c>
      <c r="C248" s="225">
        <v>3</v>
      </c>
      <c r="D248" s="226">
        <v>1</v>
      </c>
      <c r="E248" s="210" t="s">
        <v>233</v>
      </c>
      <c r="F248" s="284">
        <f>SUM(G248:H248)</f>
        <v>0</v>
      </c>
      <c r="G248" s="228"/>
      <c r="H248" s="229"/>
      <c r="J248" s="282"/>
      <c r="K248" s="223">
        <f t="shared" si="44"/>
        <v>0</v>
      </c>
      <c r="L248" s="199" t="e">
        <f t="shared" si="45"/>
        <v>#DIV/0!</v>
      </c>
      <c r="M248" s="199" t="e">
        <f t="shared" si="46"/>
        <v>#DIV/0!</v>
      </c>
    </row>
    <row r="249" spans="1:13" ht="15.75" hidden="1" thickBot="1">
      <c r="A249" s="224">
        <v>2832</v>
      </c>
      <c r="B249" s="292" t="s">
        <v>222</v>
      </c>
      <c r="C249" s="225">
        <v>3</v>
      </c>
      <c r="D249" s="226">
        <v>2</v>
      </c>
      <c r="E249" s="210" t="s">
        <v>234</v>
      </c>
      <c r="F249" s="284">
        <f>SUM(G249:H249)</f>
        <v>0</v>
      </c>
      <c r="G249" s="228"/>
      <c r="H249" s="229"/>
      <c r="J249" s="282"/>
      <c r="K249" s="223">
        <f t="shared" si="44"/>
        <v>0</v>
      </c>
      <c r="L249" s="199" t="e">
        <f t="shared" si="45"/>
        <v>#DIV/0!</v>
      </c>
      <c r="M249" s="199" t="e">
        <f t="shared" si="46"/>
        <v>#DIV/0!</v>
      </c>
    </row>
    <row r="250" spans="1:13" ht="18.75" hidden="1" customHeight="1" thickBot="1">
      <c r="A250" s="224">
        <v>2833</v>
      </c>
      <c r="B250" s="292" t="s">
        <v>222</v>
      </c>
      <c r="C250" s="225">
        <v>3</v>
      </c>
      <c r="D250" s="226">
        <v>3</v>
      </c>
      <c r="E250" s="210" t="s">
        <v>235</v>
      </c>
      <c r="F250" s="284">
        <f>SUM(G250:H250)</f>
        <v>0</v>
      </c>
      <c r="G250" s="228"/>
      <c r="H250" s="229"/>
      <c r="J250" s="282"/>
      <c r="K250" s="223">
        <f t="shared" si="44"/>
        <v>0</v>
      </c>
      <c r="L250" s="199" t="e">
        <f t="shared" si="45"/>
        <v>#DIV/0!</v>
      </c>
      <c r="M250" s="199" t="e">
        <f t="shared" si="46"/>
        <v>#DIV/0!</v>
      </c>
    </row>
    <row r="251" spans="1:13" ht="14.25" hidden="1" customHeight="1">
      <c r="A251" s="224">
        <v>2840</v>
      </c>
      <c r="B251" s="292" t="s">
        <v>222</v>
      </c>
      <c r="C251" s="225">
        <v>4</v>
      </c>
      <c r="D251" s="226">
        <v>0</v>
      </c>
      <c r="E251" s="210" t="s">
        <v>236</v>
      </c>
      <c r="F251" s="227">
        <f>SUM(F253:F255)</f>
        <v>0</v>
      </c>
      <c r="G251" s="227">
        <f>SUM(G253:G255)</f>
        <v>0</v>
      </c>
      <c r="H251" s="227">
        <f>SUM(H253:H255)</f>
        <v>0</v>
      </c>
      <c r="J251" s="282"/>
      <c r="K251" s="223">
        <f t="shared" si="44"/>
        <v>0</v>
      </c>
      <c r="L251" s="199" t="e">
        <f t="shared" si="45"/>
        <v>#DIV/0!</v>
      </c>
      <c r="M251" s="199" t="e">
        <f t="shared" si="46"/>
        <v>#DIV/0!</v>
      </c>
    </row>
    <row r="252" spans="1:13" s="221" customFormat="1" ht="10.5" hidden="1" customHeight="1">
      <c r="A252" s="224"/>
      <c r="B252" s="207"/>
      <c r="C252" s="225"/>
      <c r="D252" s="226"/>
      <c r="E252" s="210" t="s">
        <v>112</v>
      </c>
      <c r="F252" s="227"/>
      <c r="G252" s="228"/>
      <c r="H252" s="229"/>
      <c r="J252" s="230"/>
      <c r="K252" s="223">
        <f t="shared" si="44"/>
        <v>0</v>
      </c>
      <c r="L252" s="199" t="e">
        <f t="shared" si="45"/>
        <v>#DIV/0!</v>
      </c>
      <c r="M252" s="199" t="e">
        <f t="shared" si="46"/>
        <v>#DIV/0!</v>
      </c>
    </row>
    <row r="253" spans="1:13" ht="14.25" hidden="1" customHeight="1" thickBot="1">
      <c r="A253" s="224">
        <v>2841</v>
      </c>
      <c r="B253" s="292" t="s">
        <v>222</v>
      </c>
      <c r="C253" s="225">
        <v>4</v>
      </c>
      <c r="D253" s="226">
        <v>1</v>
      </c>
      <c r="E253" s="210" t="s">
        <v>237</v>
      </c>
      <c r="F253" s="284">
        <f>SUM(G253:H253)</f>
        <v>0</v>
      </c>
      <c r="G253" s="228"/>
      <c r="H253" s="229"/>
      <c r="J253" s="282"/>
      <c r="K253" s="223">
        <f t="shared" si="44"/>
        <v>0</v>
      </c>
      <c r="L253" s="199" t="e">
        <f t="shared" si="45"/>
        <v>#DIV/0!</v>
      </c>
      <c r="M253" s="199" t="e">
        <f t="shared" si="46"/>
        <v>#DIV/0!</v>
      </c>
    </row>
    <row r="254" spans="1:13" ht="29.25" hidden="1" customHeight="1" thickBot="1">
      <c r="A254" s="224">
        <v>2842</v>
      </c>
      <c r="B254" s="292" t="s">
        <v>222</v>
      </c>
      <c r="C254" s="225">
        <v>4</v>
      </c>
      <c r="D254" s="226">
        <v>2</v>
      </c>
      <c r="E254" s="210" t="s">
        <v>238</v>
      </c>
      <c r="F254" s="284">
        <f>SUM(G254:H254)</f>
        <v>0</v>
      </c>
      <c r="G254" s="228"/>
      <c r="H254" s="229"/>
      <c r="J254" s="282"/>
      <c r="K254" s="223">
        <f t="shared" si="44"/>
        <v>0</v>
      </c>
      <c r="L254" s="199" t="e">
        <f t="shared" si="45"/>
        <v>#DIV/0!</v>
      </c>
      <c r="M254" s="199" t="e">
        <f t="shared" si="46"/>
        <v>#DIV/0!</v>
      </c>
    </row>
    <row r="255" spans="1:13" ht="18.75" hidden="1" customHeight="1" thickBot="1">
      <c r="A255" s="224">
        <v>2843</v>
      </c>
      <c r="B255" s="292" t="s">
        <v>222</v>
      </c>
      <c r="C255" s="225">
        <v>4</v>
      </c>
      <c r="D255" s="226">
        <v>3</v>
      </c>
      <c r="E255" s="210" t="s">
        <v>236</v>
      </c>
      <c r="F255" s="284">
        <f>SUM(G255:H255)</f>
        <v>0</v>
      </c>
      <c r="G255" s="228"/>
      <c r="H255" s="229"/>
      <c r="J255" s="282"/>
      <c r="K255" s="223">
        <f t="shared" si="44"/>
        <v>0</v>
      </c>
      <c r="L255" s="199" t="e">
        <f t="shared" si="45"/>
        <v>#DIV/0!</v>
      </c>
      <c r="M255" s="199" t="e">
        <f t="shared" si="46"/>
        <v>#DIV/0!</v>
      </c>
    </row>
    <row r="256" spans="1:13" ht="26.25" hidden="1" customHeight="1">
      <c r="A256" s="224">
        <v>2850</v>
      </c>
      <c r="B256" s="292" t="s">
        <v>222</v>
      </c>
      <c r="C256" s="225">
        <v>5</v>
      </c>
      <c r="D256" s="226">
        <v>0</v>
      </c>
      <c r="E256" s="293" t="s">
        <v>239</v>
      </c>
      <c r="F256" s="227">
        <f>SUM(F258)</f>
        <v>0</v>
      </c>
      <c r="G256" s="227">
        <f>SUM(G258)</f>
        <v>0</v>
      </c>
      <c r="H256" s="227">
        <f>SUM(H258)</f>
        <v>0</v>
      </c>
      <c r="J256" s="282"/>
      <c r="K256" s="223">
        <f t="shared" si="44"/>
        <v>0</v>
      </c>
      <c r="L256" s="199" t="e">
        <f t="shared" si="45"/>
        <v>#DIV/0!</v>
      </c>
      <c r="M256" s="199" t="e">
        <f t="shared" si="46"/>
        <v>#DIV/0!</v>
      </c>
    </row>
    <row r="257" spans="1:13" s="221" customFormat="1" ht="10.5" hidden="1" customHeight="1">
      <c r="A257" s="224"/>
      <c r="B257" s="207"/>
      <c r="C257" s="225"/>
      <c r="D257" s="226"/>
      <c r="E257" s="210" t="s">
        <v>112</v>
      </c>
      <c r="F257" s="281"/>
      <c r="G257" s="281"/>
      <c r="H257" s="281"/>
      <c r="J257" s="230"/>
      <c r="K257" s="223">
        <f t="shared" si="44"/>
        <v>0</v>
      </c>
      <c r="L257" s="199" t="e">
        <f t="shared" si="45"/>
        <v>#DIV/0!</v>
      </c>
      <c r="M257" s="199" t="e">
        <f t="shared" si="46"/>
        <v>#DIV/0!</v>
      </c>
    </row>
    <row r="258" spans="1:13" ht="24" hidden="1" customHeight="1" thickBot="1">
      <c r="A258" s="224">
        <v>2851</v>
      </c>
      <c r="B258" s="292" t="s">
        <v>222</v>
      </c>
      <c r="C258" s="225">
        <v>5</v>
      </c>
      <c r="D258" s="226">
        <v>1</v>
      </c>
      <c r="E258" s="293" t="s">
        <v>239</v>
      </c>
      <c r="F258" s="284">
        <f>SUM(G258:H258)</f>
        <v>0</v>
      </c>
      <c r="G258" s="285"/>
      <c r="H258" s="286"/>
      <c r="J258" s="282"/>
      <c r="K258" s="223">
        <f t="shared" si="44"/>
        <v>0</v>
      </c>
      <c r="L258" s="199" t="e">
        <f t="shared" si="45"/>
        <v>#DIV/0!</v>
      </c>
      <c r="M258" s="199" t="e">
        <f t="shared" si="46"/>
        <v>#DIV/0!</v>
      </c>
    </row>
    <row r="259" spans="1:13" ht="27" hidden="1" customHeight="1">
      <c r="A259" s="224">
        <v>2860</v>
      </c>
      <c r="B259" s="292" t="s">
        <v>222</v>
      </c>
      <c r="C259" s="225">
        <v>6</v>
      </c>
      <c r="D259" s="226">
        <v>0</v>
      </c>
      <c r="E259" s="293" t="s">
        <v>240</v>
      </c>
      <c r="F259" s="227">
        <f>SUM(F261)</f>
        <v>0</v>
      </c>
      <c r="G259" s="227">
        <f>SUM(G261)</f>
        <v>0</v>
      </c>
      <c r="H259" s="227">
        <f>SUM(H261)</f>
        <v>0</v>
      </c>
      <c r="J259" s="282"/>
      <c r="K259" s="223">
        <f t="shared" si="44"/>
        <v>0</v>
      </c>
      <c r="L259" s="199" t="e">
        <f t="shared" si="45"/>
        <v>#DIV/0!</v>
      </c>
      <c r="M259" s="199" t="e">
        <f t="shared" si="46"/>
        <v>#DIV/0!</v>
      </c>
    </row>
    <row r="260" spans="1:13" s="221" customFormat="1" ht="10.5" hidden="1" customHeight="1">
      <c r="A260" s="224"/>
      <c r="B260" s="207"/>
      <c r="C260" s="225"/>
      <c r="D260" s="226"/>
      <c r="E260" s="210" t="s">
        <v>112</v>
      </c>
      <c r="F260" s="281"/>
      <c r="G260" s="281"/>
      <c r="H260" s="281"/>
      <c r="J260" s="230"/>
      <c r="K260" s="223">
        <f t="shared" si="44"/>
        <v>0</v>
      </c>
      <c r="L260" s="199" t="e">
        <f t="shared" si="45"/>
        <v>#DIV/0!</v>
      </c>
      <c r="M260" s="199" t="e">
        <f t="shared" si="46"/>
        <v>#DIV/0!</v>
      </c>
    </row>
    <row r="261" spans="1:13" ht="18" hidden="1" customHeight="1" thickBot="1">
      <c r="A261" s="224">
        <v>2861</v>
      </c>
      <c r="B261" s="292" t="s">
        <v>222</v>
      </c>
      <c r="C261" s="225">
        <v>6</v>
      </c>
      <c r="D261" s="226">
        <v>1</v>
      </c>
      <c r="E261" s="293" t="s">
        <v>240</v>
      </c>
      <c r="F261" s="284">
        <f>SUM(G261:H261)</f>
        <v>0</v>
      </c>
      <c r="G261" s="285"/>
      <c r="H261" s="286"/>
      <c r="J261" s="282"/>
      <c r="K261" s="223">
        <f t="shared" si="44"/>
        <v>0</v>
      </c>
      <c r="L261" s="199" t="e">
        <f t="shared" si="45"/>
        <v>#DIV/0!</v>
      </c>
      <c r="M261" s="199" t="e">
        <f t="shared" si="46"/>
        <v>#DIV/0!</v>
      </c>
    </row>
    <row r="262" spans="1:13" s="206" customFormat="1" ht="44.25" customHeight="1">
      <c r="A262" s="224">
        <v>2900</v>
      </c>
      <c r="B262" s="291" t="s">
        <v>241</v>
      </c>
      <c r="C262" s="216">
        <v>0</v>
      </c>
      <c r="D262" s="217">
        <v>0</v>
      </c>
      <c r="E262" s="218" t="s">
        <v>731</v>
      </c>
      <c r="F262" s="220">
        <f>SUM(F264,F268,F272,F276,F280,F284,F287,F290)</f>
        <v>280897</v>
      </c>
      <c r="G262" s="220">
        <f>SUM(G264,G268,G272,G276,G280,G284,G287,G290)</f>
        <v>280897</v>
      </c>
      <c r="H262" s="220">
        <f>SUM(H264,H268,H272,H276,H280,H284,H287,H290)</f>
        <v>0</v>
      </c>
      <c r="J262" s="222">
        <f>SUM(J264,J268,J272,J276,J280,J284,J287,J290)</f>
        <v>265407</v>
      </c>
      <c r="K262" s="223">
        <f t="shared" si="44"/>
        <v>15490</v>
      </c>
      <c r="L262" s="199">
        <f t="shared" si="45"/>
        <v>105.83631931335647</v>
      </c>
      <c r="M262" s="199">
        <f t="shared" si="46"/>
        <v>5.8363193133564693</v>
      </c>
    </row>
    <row r="263" spans="1:13" ht="11.25" customHeight="1">
      <c r="A263" s="200"/>
      <c r="B263" s="207"/>
      <c r="C263" s="208"/>
      <c r="D263" s="209"/>
      <c r="E263" s="210" t="s">
        <v>5</v>
      </c>
      <c r="F263" s="211"/>
      <c r="G263" s="212"/>
      <c r="H263" s="213"/>
      <c r="J263" s="282"/>
      <c r="K263" s="223">
        <f t="shared" si="44"/>
        <v>0</v>
      </c>
      <c r="L263" s="199" t="e">
        <f t="shared" si="45"/>
        <v>#DIV/0!</v>
      </c>
      <c r="M263" s="199" t="e">
        <f t="shared" si="46"/>
        <v>#DIV/0!</v>
      </c>
    </row>
    <row r="264" spans="1:13" ht="24.75" customHeight="1">
      <c r="A264" s="224">
        <v>2910</v>
      </c>
      <c r="B264" s="292" t="s">
        <v>241</v>
      </c>
      <c r="C264" s="225">
        <v>1</v>
      </c>
      <c r="D264" s="226">
        <v>0</v>
      </c>
      <c r="E264" s="210" t="s">
        <v>242</v>
      </c>
      <c r="F264" s="281">
        <f>SUM(F266:F267)</f>
        <v>133376</v>
      </c>
      <c r="G264" s="281">
        <f>SUM(G266:G267)</f>
        <v>133376</v>
      </c>
      <c r="H264" s="281">
        <f>SUM(H266:H267)</f>
        <v>0</v>
      </c>
      <c r="J264" s="281">
        <f>SUM(J266:J267)</f>
        <v>129616</v>
      </c>
      <c r="K264" s="223">
        <f t="shared" ref="K264:K327" si="48">G264-J264</f>
        <v>3760</v>
      </c>
      <c r="L264" s="199">
        <f t="shared" ref="L264:L327" si="49">G264/J264*100</f>
        <v>102.90087643500803</v>
      </c>
      <c r="M264" s="199">
        <f t="shared" ref="M264:M327" si="50">L264-100</f>
        <v>2.9008764350080298</v>
      </c>
    </row>
    <row r="265" spans="1:13" s="221" customFormat="1" ht="10.5" customHeight="1">
      <c r="A265" s="224"/>
      <c r="B265" s="207"/>
      <c r="C265" s="225"/>
      <c r="D265" s="226"/>
      <c r="E265" s="210" t="s">
        <v>112</v>
      </c>
      <c r="F265" s="281"/>
      <c r="G265" s="281"/>
      <c r="H265" s="281"/>
      <c r="J265" s="230"/>
      <c r="K265" s="223">
        <f t="shared" si="48"/>
        <v>0</v>
      </c>
      <c r="L265" s="199" t="e">
        <f t="shared" si="49"/>
        <v>#DIV/0!</v>
      </c>
      <c r="M265" s="199" t="e">
        <f t="shared" si="50"/>
        <v>#DIV/0!</v>
      </c>
    </row>
    <row r="266" spans="1:13" ht="19.5" customHeight="1" thickBot="1">
      <c r="A266" s="224">
        <v>2911</v>
      </c>
      <c r="B266" s="292" t="s">
        <v>241</v>
      </c>
      <c r="C266" s="225">
        <v>1</v>
      </c>
      <c r="D266" s="226">
        <v>1</v>
      </c>
      <c r="E266" s="210" t="s">
        <v>243</v>
      </c>
      <c r="F266" s="284">
        <f>SUM(G266:H266)</f>
        <v>133376</v>
      </c>
      <c r="G266" s="285">
        <v>133376</v>
      </c>
      <c r="H266" s="286"/>
      <c r="J266" s="281">
        <v>129616</v>
      </c>
      <c r="K266" s="223">
        <f t="shared" si="48"/>
        <v>3760</v>
      </c>
      <c r="L266" s="199">
        <f t="shared" si="49"/>
        <v>102.90087643500803</v>
      </c>
      <c r="M266" s="199">
        <f t="shared" si="50"/>
        <v>2.9008764350080298</v>
      </c>
    </row>
    <row r="267" spans="1:13" ht="18" hidden="1" customHeight="1" thickBot="1">
      <c r="A267" s="224">
        <v>2912</v>
      </c>
      <c r="B267" s="292" t="s">
        <v>241</v>
      </c>
      <c r="C267" s="225">
        <v>1</v>
      </c>
      <c r="D267" s="226">
        <v>2</v>
      </c>
      <c r="E267" s="210" t="s">
        <v>244</v>
      </c>
      <c r="F267" s="284">
        <f>SUM(G267:H267)</f>
        <v>0</v>
      </c>
      <c r="G267" s="285"/>
      <c r="H267" s="286"/>
      <c r="J267" s="282"/>
      <c r="K267" s="223">
        <f t="shared" si="48"/>
        <v>0</v>
      </c>
      <c r="L267" s="199" t="e">
        <f t="shared" si="49"/>
        <v>#DIV/0!</v>
      </c>
      <c r="M267" s="199" t="e">
        <f t="shared" si="50"/>
        <v>#DIV/0!</v>
      </c>
    </row>
    <row r="268" spans="1:13" ht="16.5" hidden="1" customHeight="1">
      <c r="A268" s="224">
        <v>2920</v>
      </c>
      <c r="B268" s="292" t="s">
        <v>241</v>
      </c>
      <c r="C268" s="225">
        <v>2</v>
      </c>
      <c r="D268" s="226">
        <v>0</v>
      </c>
      <c r="E268" s="210" t="s">
        <v>245</v>
      </c>
      <c r="F268" s="281">
        <f>SUM(F270:F271)</f>
        <v>0</v>
      </c>
      <c r="G268" s="281">
        <f>SUM(G270:G271)</f>
        <v>0</v>
      </c>
      <c r="H268" s="281">
        <f>SUM(H270:H271)</f>
        <v>0</v>
      </c>
      <c r="J268" s="282"/>
      <c r="K268" s="223">
        <f t="shared" si="48"/>
        <v>0</v>
      </c>
      <c r="L268" s="199" t="e">
        <f t="shared" si="49"/>
        <v>#DIV/0!</v>
      </c>
      <c r="M268" s="199" t="e">
        <f t="shared" si="50"/>
        <v>#DIV/0!</v>
      </c>
    </row>
    <row r="269" spans="1:13" s="221" customFormat="1" ht="10.5" hidden="1" customHeight="1">
      <c r="A269" s="224"/>
      <c r="B269" s="207"/>
      <c r="C269" s="225"/>
      <c r="D269" s="226"/>
      <c r="E269" s="210" t="s">
        <v>112</v>
      </c>
      <c r="F269" s="281"/>
      <c r="G269" s="281"/>
      <c r="H269" s="281"/>
      <c r="J269" s="230"/>
      <c r="K269" s="223">
        <f t="shared" si="48"/>
        <v>0</v>
      </c>
      <c r="L269" s="199" t="e">
        <f t="shared" si="49"/>
        <v>#DIV/0!</v>
      </c>
      <c r="M269" s="199" t="e">
        <f t="shared" si="50"/>
        <v>#DIV/0!</v>
      </c>
    </row>
    <row r="270" spans="1:13" ht="17.25" hidden="1" customHeight="1" thickBot="1">
      <c r="A270" s="224">
        <v>2921</v>
      </c>
      <c r="B270" s="292" t="s">
        <v>241</v>
      </c>
      <c r="C270" s="225">
        <v>2</v>
      </c>
      <c r="D270" s="226">
        <v>1</v>
      </c>
      <c r="E270" s="210" t="s">
        <v>246</v>
      </c>
      <c r="F270" s="284">
        <f>SUM(G270:H270)</f>
        <v>0</v>
      </c>
      <c r="G270" s="285"/>
      <c r="H270" s="286"/>
      <c r="J270" s="282"/>
      <c r="K270" s="223">
        <f t="shared" si="48"/>
        <v>0</v>
      </c>
      <c r="L270" s="199" t="e">
        <f t="shared" si="49"/>
        <v>#DIV/0!</v>
      </c>
      <c r="M270" s="199" t="e">
        <f t="shared" si="50"/>
        <v>#DIV/0!</v>
      </c>
    </row>
    <row r="271" spans="1:13" ht="19.5" hidden="1" customHeight="1" thickBot="1">
      <c r="A271" s="224">
        <v>2922</v>
      </c>
      <c r="B271" s="292" t="s">
        <v>241</v>
      </c>
      <c r="C271" s="225">
        <v>2</v>
      </c>
      <c r="D271" s="226">
        <v>2</v>
      </c>
      <c r="E271" s="210" t="s">
        <v>247</v>
      </c>
      <c r="F271" s="284">
        <f>SUM(G271:H271)</f>
        <v>0</v>
      </c>
      <c r="G271" s="285"/>
      <c r="H271" s="286"/>
      <c r="J271" s="282"/>
      <c r="K271" s="223">
        <f t="shared" si="48"/>
        <v>0</v>
      </c>
      <c r="L271" s="199" t="e">
        <f t="shared" si="49"/>
        <v>#DIV/0!</v>
      </c>
      <c r="M271" s="199" t="e">
        <f t="shared" si="50"/>
        <v>#DIV/0!</v>
      </c>
    </row>
    <row r="272" spans="1:13" ht="28.5" hidden="1" customHeight="1">
      <c r="A272" s="224">
        <v>2930</v>
      </c>
      <c r="B272" s="292" t="s">
        <v>241</v>
      </c>
      <c r="C272" s="225">
        <v>3</v>
      </c>
      <c r="D272" s="226">
        <v>0</v>
      </c>
      <c r="E272" s="210" t="s">
        <v>248</v>
      </c>
      <c r="F272" s="281">
        <f>SUM(F274:F275)</f>
        <v>0</v>
      </c>
      <c r="G272" s="281">
        <f>SUM(G274:G275)</f>
        <v>0</v>
      </c>
      <c r="H272" s="281">
        <f>SUM(H274:H275)</f>
        <v>0</v>
      </c>
      <c r="J272" s="282"/>
      <c r="K272" s="223">
        <f t="shared" si="48"/>
        <v>0</v>
      </c>
      <c r="L272" s="199" t="e">
        <f t="shared" si="49"/>
        <v>#DIV/0!</v>
      </c>
      <c r="M272" s="199" t="e">
        <f t="shared" si="50"/>
        <v>#DIV/0!</v>
      </c>
    </row>
    <row r="273" spans="1:13" s="221" customFormat="1" ht="10.5" hidden="1" customHeight="1">
      <c r="A273" s="224"/>
      <c r="B273" s="207"/>
      <c r="C273" s="225"/>
      <c r="D273" s="226"/>
      <c r="E273" s="210" t="s">
        <v>112</v>
      </c>
      <c r="F273" s="281"/>
      <c r="G273" s="281"/>
      <c r="H273" s="281"/>
      <c r="J273" s="230"/>
      <c r="K273" s="223">
        <f t="shared" si="48"/>
        <v>0</v>
      </c>
      <c r="L273" s="199" t="e">
        <f t="shared" si="49"/>
        <v>#DIV/0!</v>
      </c>
      <c r="M273" s="199" t="e">
        <f t="shared" si="50"/>
        <v>#DIV/0!</v>
      </c>
    </row>
    <row r="274" spans="1:13" ht="16.5" hidden="1" customHeight="1" thickBot="1">
      <c r="A274" s="224">
        <v>2931</v>
      </c>
      <c r="B274" s="292" t="s">
        <v>241</v>
      </c>
      <c r="C274" s="225">
        <v>3</v>
      </c>
      <c r="D274" s="226">
        <v>1</v>
      </c>
      <c r="E274" s="210" t="s">
        <v>249</v>
      </c>
      <c r="F274" s="284">
        <f>SUM(G274:H274)</f>
        <v>0</v>
      </c>
      <c r="G274" s="285"/>
      <c r="H274" s="286"/>
      <c r="J274" s="282"/>
      <c r="K274" s="223">
        <f t="shared" si="48"/>
        <v>0</v>
      </c>
      <c r="L274" s="199" t="e">
        <f t="shared" si="49"/>
        <v>#DIV/0!</v>
      </c>
      <c r="M274" s="199" t="e">
        <f t="shared" si="50"/>
        <v>#DIV/0!</v>
      </c>
    </row>
    <row r="275" spans="1:13" ht="15.75" hidden="1" thickBot="1">
      <c r="A275" s="224">
        <v>2932</v>
      </c>
      <c r="B275" s="292" t="s">
        <v>241</v>
      </c>
      <c r="C275" s="225">
        <v>3</v>
      </c>
      <c r="D275" s="226">
        <v>2</v>
      </c>
      <c r="E275" s="210" t="s">
        <v>250</v>
      </c>
      <c r="F275" s="284">
        <f>SUM(G275:H275)</f>
        <v>0</v>
      </c>
      <c r="G275" s="285"/>
      <c r="H275" s="286"/>
      <c r="J275" s="282"/>
      <c r="K275" s="223">
        <f t="shared" si="48"/>
        <v>0</v>
      </c>
      <c r="L275" s="199" t="e">
        <f t="shared" si="49"/>
        <v>#DIV/0!</v>
      </c>
      <c r="M275" s="199" t="e">
        <f t="shared" si="50"/>
        <v>#DIV/0!</v>
      </c>
    </row>
    <row r="276" spans="1:13" ht="16.5" hidden="1" customHeight="1">
      <c r="A276" s="224">
        <v>2940</v>
      </c>
      <c r="B276" s="292" t="s">
        <v>241</v>
      </c>
      <c r="C276" s="225">
        <v>4</v>
      </c>
      <c r="D276" s="226">
        <v>0</v>
      </c>
      <c r="E276" s="210" t="s">
        <v>251</v>
      </c>
      <c r="F276" s="281">
        <f>SUM(F278:F279)</f>
        <v>0</v>
      </c>
      <c r="G276" s="281">
        <f>SUM(G278:G279)</f>
        <v>0</v>
      </c>
      <c r="H276" s="281">
        <f>SUM(H278:H279)</f>
        <v>0</v>
      </c>
      <c r="J276" s="282"/>
      <c r="K276" s="223">
        <f t="shared" si="48"/>
        <v>0</v>
      </c>
      <c r="L276" s="199" t="e">
        <f t="shared" si="49"/>
        <v>#DIV/0!</v>
      </c>
      <c r="M276" s="199" t="e">
        <f t="shared" si="50"/>
        <v>#DIV/0!</v>
      </c>
    </row>
    <row r="277" spans="1:13" s="221" customFormat="1" ht="12.75" hidden="1" customHeight="1">
      <c r="A277" s="224"/>
      <c r="B277" s="207"/>
      <c r="C277" s="225"/>
      <c r="D277" s="226"/>
      <c r="E277" s="210" t="s">
        <v>112</v>
      </c>
      <c r="F277" s="281"/>
      <c r="G277" s="281"/>
      <c r="H277" s="281"/>
      <c r="J277" s="230"/>
      <c r="K277" s="223">
        <f t="shared" si="48"/>
        <v>0</v>
      </c>
      <c r="L277" s="199" t="e">
        <f t="shared" si="49"/>
        <v>#DIV/0!</v>
      </c>
      <c r="M277" s="199" t="e">
        <f t="shared" si="50"/>
        <v>#DIV/0!</v>
      </c>
    </row>
    <row r="278" spans="1:13" ht="18.75" hidden="1" customHeight="1" thickBot="1">
      <c r="A278" s="224">
        <v>2941</v>
      </c>
      <c r="B278" s="292" t="s">
        <v>241</v>
      </c>
      <c r="C278" s="225">
        <v>4</v>
      </c>
      <c r="D278" s="226">
        <v>1</v>
      </c>
      <c r="E278" s="210" t="s">
        <v>252</v>
      </c>
      <c r="F278" s="284">
        <f>SUM(G278:H278)</f>
        <v>0</v>
      </c>
      <c r="G278" s="285"/>
      <c r="H278" s="286"/>
      <c r="J278" s="282"/>
      <c r="K278" s="223">
        <f t="shared" si="48"/>
        <v>0</v>
      </c>
      <c r="L278" s="199" t="e">
        <f t="shared" si="49"/>
        <v>#DIV/0!</v>
      </c>
      <c r="M278" s="199" t="e">
        <f t="shared" si="50"/>
        <v>#DIV/0!</v>
      </c>
    </row>
    <row r="279" spans="1:13" ht="15.75" hidden="1" customHeight="1" thickBot="1">
      <c r="A279" s="224">
        <v>2942</v>
      </c>
      <c r="B279" s="292" t="s">
        <v>241</v>
      </c>
      <c r="C279" s="225">
        <v>4</v>
      </c>
      <c r="D279" s="226">
        <v>2</v>
      </c>
      <c r="E279" s="210" t="s">
        <v>253</v>
      </c>
      <c r="F279" s="284">
        <f>SUM(G279:H279)</f>
        <v>0</v>
      </c>
      <c r="G279" s="285"/>
      <c r="H279" s="286"/>
      <c r="J279" s="282"/>
      <c r="K279" s="223">
        <f t="shared" si="48"/>
        <v>0</v>
      </c>
      <c r="L279" s="199" t="e">
        <f t="shared" si="49"/>
        <v>#DIV/0!</v>
      </c>
      <c r="M279" s="199" t="e">
        <f t="shared" si="50"/>
        <v>#DIV/0!</v>
      </c>
    </row>
    <row r="280" spans="1:13" ht="15.75" customHeight="1">
      <c r="A280" s="224">
        <v>2950</v>
      </c>
      <c r="B280" s="292" t="s">
        <v>241</v>
      </c>
      <c r="C280" s="225">
        <v>5</v>
      </c>
      <c r="D280" s="226">
        <v>0</v>
      </c>
      <c r="E280" s="210" t="s">
        <v>254</v>
      </c>
      <c r="F280" s="281">
        <f>SUM(F282:F283)</f>
        <v>147521</v>
      </c>
      <c r="G280" s="281">
        <f>SUM(G282:G283)</f>
        <v>147521</v>
      </c>
      <c r="H280" s="281">
        <f>SUM(H282:H283)</f>
        <v>0</v>
      </c>
      <c r="J280" s="281">
        <f>SUM(J282:J283)</f>
        <v>135791</v>
      </c>
      <c r="K280" s="223">
        <f t="shared" si="48"/>
        <v>11730</v>
      </c>
      <c r="L280" s="199">
        <f t="shared" si="49"/>
        <v>108.63827499613376</v>
      </c>
      <c r="M280" s="199">
        <f t="shared" si="50"/>
        <v>8.6382749961337595</v>
      </c>
    </row>
    <row r="281" spans="1:13" s="221" customFormat="1" ht="10.5" customHeight="1">
      <c r="A281" s="224"/>
      <c r="B281" s="207"/>
      <c r="C281" s="225"/>
      <c r="D281" s="226"/>
      <c r="E281" s="210" t="s">
        <v>112</v>
      </c>
      <c r="F281" s="281"/>
      <c r="G281" s="281"/>
      <c r="H281" s="281"/>
      <c r="J281" s="230"/>
      <c r="K281" s="223">
        <f t="shared" si="48"/>
        <v>0</v>
      </c>
      <c r="L281" s="199" t="e">
        <f t="shared" si="49"/>
        <v>#DIV/0!</v>
      </c>
      <c r="M281" s="199" t="e">
        <f t="shared" si="50"/>
        <v>#DIV/0!</v>
      </c>
    </row>
    <row r="282" spans="1:13" ht="15.75" thickBot="1">
      <c r="A282" s="224">
        <v>2951</v>
      </c>
      <c r="B282" s="292" t="s">
        <v>241</v>
      </c>
      <c r="C282" s="225">
        <v>5</v>
      </c>
      <c r="D282" s="226">
        <v>1</v>
      </c>
      <c r="E282" s="210" t="s">
        <v>255</v>
      </c>
      <c r="F282" s="284">
        <f>SUM(G282:H282)</f>
        <v>147521</v>
      </c>
      <c r="G282" s="285">
        <v>147521</v>
      </c>
      <c r="H282" s="286"/>
      <c r="J282" s="282">
        <v>135791</v>
      </c>
      <c r="K282" s="223">
        <f t="shared" si="48"/>
        <v>11730</v>
      </c>
      <c r="L282" s="199">
        <f t="shared" si="49"/>
        <v>108.63827499613376</v>
      </c>
      <c r="M282" s="199">
        <f t="shared" si="50"/>
        <v>8.6382749961337595</v>
      </c>
    </row>
    <row r="283" spans="1:13" ht="16.5" hidden="1" customHeight="1" thickBot="1">
      <c r="A283" s="224">
        <v>2952</v>
      </c>
      <c r="B283" s="292" t="s">
        <v>241</v>
      </c>
      <c r="C283" s="225">
        <v>5</v>
      </c>
      <c r="D283" s="226">
        <v>2</v>
      </c>
      <c r="E283" s="210" t="s">
        <v>256</v>
      </c>
      <c r="F283" s="284">
        <f>SUM(G283:H283)</f>
        <v>0</v>
      </c>
      <c r="G283" s="285"/>
      <c r="H283" s="286"/>
      <c r="J283" s="282"/>
      <c r="K283" s="223">
        <f t="shared" si="48"/>
        <v>0</v>
      </c>
      <c r="L283" s="199" t="e">
        <f t="shared" si="49"/>
        <v>#DIV/0!</v>
      </c>
      <c r="M283" s="199" t="e">
        <f t="shared" si="50"/>
        <v>#DIV/0!</v>
      </c>
    </row>
    <row r="284" spans="1:13" ht="17.25" hidden="1" customHeight="1">
      <c r="A284" s="224">
        <v>2960</v>
      </c>
      <c r="B284" s="292" t="s">
        <v>241</v>
      </c>
      <c r="C284" s="225">
        <v>6</v>
      </c>
      <c r="D284" s="226">
        <v>0</v>
      </c>
      <c r="E284" s="210" t="s">
        <v>257</v>
      </c>
      <c r="F284" s="227">
        <f>SUM(F286)</f>
        <v>0</v>
      </c>
      <c r="G284" s="227">
        <f>SUM(G286)</f>
        <v>0</v>
      </c>
      <c r="H284" s="227">
        <f>SUM(H286)</f>
        <v>0</v>
      </c>
      <c r="J284" s="282"/>
      <c r="K284" s="223">
        <f t="shared" si="48"/>
        <v>0</v>
      </c>
      <c r="L284" s="199" t="e">
        <f t="shared" si="49"/>
        <v>#DIV/0!</v>
      </c>
      <c r="M284" s="199" t="e">
        <f t="shared" si="50"/>
        <v>#DIV/0!</v>
      </c>
    </row>
    <row r="285" spans="1:13" s="221" customFormat="1" ht="14.25" hidden="1" customHeight="1">
      <c r="A285" s="224"/>
      <c r="B285" s="207"/>
      <c r="C285" s="225"/>
      <c r="D285" s="226"/>
      <c r="E285" s="210" t="s">
        <v>112</v>
      </c>
      <c r="F285" s="281"/>
      <c r="G285" s="281"/>
      <c r="H285" s="281"/>
      <c r="J285" s="230"/>
      <c r="K285" s="223">
        <f t="shared" si="48"/>
        <v>0</v>
      </c>
      <c r="L285" s="199" t="e">
        <f t="shared" si="49"/>
        <v>#DIV/0!</v>
      </c>
      <c r="M285" s="199" t="e">
        <f t="shared" si="50"/>
        <v>#DIV/0!</v>
      </c>
    </row>
    <row r="286" spans="1:13" ht="16.5" hidden="1" customHeight="1" thickBot="1">
      <c r="A286" s="28">
        <v>2961</v>
      </c>
      <c r="B286" s="225" t="s">
        <v>241</v>
      </c>
      <c r="C286" s="225">
        <v>6</v>
      </c>
      <c r="D286" s="225">
        <v>1</v>
      </c>
      <c r="E286" s="294" t="s">
        <v>257</v>
      </c>
      <c r="F286" s="284">
        <f>SUM(G286:H286)</f>
        <v>0</v>
      </c>
      <c r="G286" s="285"/>
      <c r="H286" s="286"/>
      <c r="J286" s="282"/>
      <c r="K286" s="223">
        <f t="shared" si="48"/>
        <v>0</v>
      </c>
      <c r="L286" s="199" t="e">
        <f t="shared" si="49"/>
        <v>#DIV/0!</v>
      </c>
      <c r="M286" s="199" t="e">
        <f t="shared" si="50"/>
        <v>#DIV/0!</v>
      </c>
    </row>
    <row r="287" spans="1:13" ht="26.25" hidden="1" customHeight="1">
      <c r="A287" s="28">
        <v>2970</v>
      </c>
      <c r="B287" s="225" t="s">
        <v>241</v>
      </c>
      <c r="C287" s="225">
        <v>7</v>
      </c>
      <c r="D287" s="225">
        <v>0</v>
      </c>
      <c r="E287" s="294" t="s">
        <v>258</v>
      </c>
      <c r="F287" s="227">
        <f>SUM(F289)</f>
        <v>0</v>
      </c>
      <c r="G287" s="227">
        <f>SUM(G289)</f>
        <v>0</v>
      </c>
      <c r="H287" s="227">
        <f>SUM(H289)</f>
        <v>0</v>
      </c>
      <c r="J287" s="282"/>
      <c r="K287" s="223">
        <f t="shared" si="48"/>
        <v>0</v>
      </c>
      <c r="L287" s="199" t="e">
        <f t="shared" si="49"/>
        <v>#DIV/0!</v>
      </c>
      <c r="M287" s="199" t="e">
        <f t="shared" si="50"/>
        <v>#DIV/0!</v>
      </c>
    </row>
    <row r="288" spans="1:13" s="221" customFormat="1" ht="10.5" hidden="1" customHeight="1">
      <c r="A288" s="28"/>
      <c r="B288" s="225"/>
      <c r="C288" s="225"/>
      <c r="D288" s="225"/>
      <c r="E288" s="294" t="s">
        <v>112</v>
      </c>
      <c r="F288" s="281"/>
      <c r="G288" s="281"/>
      <c r="H288" s="281"/>
      <c r="J288" s="230"/>
      <c r="K288" s="223">
        <f t="shared" si="48"/>
        <v>0</v>
      </c>
      <c r="L288" s="199" t="e">
        <f t="shared" si="49"/>
        <v>#DIV/0!</v>
      </c>
      <c r="M288" s="199" t="e">
        <f t="shared" si="50"/>
        <v>#DIV/0!</v>
      </c>
    </row>
    <row r="289" spans="1:13" ht="27.75" hidden="1" customHeight="1" thickBot="1">
      <c r="A289" s="28">
        <v>2971</v>
      </c>
      <c r="B289" s="225" t="s">
        <v>241</v>
      </c>
      <c r="C289" s="225">
        <v>7</v>
      </c>
      <c r="D289" s="225">
        <v>1</v>
      </c>
      <c r="E289" s="294" t="s">
        <v>258</v>
      </c>
      <c r="F289" s="284">
        <f>SUM(G289:H289)</f>
        <v>0</v>
      </c>
      <c r="G289" s="285"/>
      <c r="H289" s="286"/>
      <c r="J289" s="282"/>
      <c r="K289" s="223">
        <f t="shared" si="48"/>
        <v>0</v>
      </c>
      <c r="L289" s="199" t="e">
        <f t="shared" si="49"/>
        <v>#DIV/0!</v>
      </c>
      <c r="M289" s="199" t="e">
        <f t="shared" si="50"/>
        <v>#DIV/0!</v>
      </c>
    </row>
    <row r="290" spans="1:13" ht="15.75" hidden="1" customHeight="1">
      <c r="A290" s="28">
        <v>2980</v>
      </c>
      <c r="B290" s="225" t="s">
        <v>241</v>
      </c>
      <c r="C290" s="225">
        <v>8</v>
      </c>
      <c r="D290" s="225">
        <v>0</v>
      </c>
      <c r="E290" s="294" t="s">
        <v>259</v>
      </c>
      <c r="F290" s="227">
        <f>SUM(F292)</f>
        <v>0</v>
      </c>
      <c r="G290" s="227">
        <f>SUM(G292)</f>
        <v>0</v>
      </c>
      <c r="H290" s="227">
        <f>SUM(H292)</f>
        <v>0</v>
      </c>
      <c r="J290" s="282"/>
      <c r="K290" s="223">
        <f t="shared" si="48"/>
        <v>0</v>
      </c>
      <c r="L290" s="199" t="e">
        <f t="shared" si="49"/>
        <v>#DIV/0!</v>
      </c>
      <c r="M290" s="199" t="e">
        <f t="shared" si="50"/>
        <v>#DIV/0!</v>
      </c>
    </row>
    <row r="291" spans="1:13" s="221" customFormat="1" ht="10.5" hidden="1" customHeight="1">
      <c r="A291" s="28"/>
      <c r="B291" s="225"/>
      <c r="C291" s="225"/>
      <c r="D291" s="225"/>
      <c r="E291" s="294" t="s">
        <v>112</v>
      </c>
      <c r="F291" s="281"/>
      <c r="G291" s="281"/>
      <c r="H291" s="281"/>
      <c r="J291" s="230"/>
      <c r="K291" s="223">
        <f t="shared" si="48"/>
        <v>0</v>
      </c>
      <c r="L291" s="199" t="e">
        <f t="shared" si="49"/>
        <v>#DIV/0!</v>
      </c>
      <c r="M291" s="199" t="e">
        <f t="shared" si="50"/>
        <v>#DIV/0!</v>
      </c>
    </row>
    <row r="292" spans="1:13" ht="15" hidden="1" customHeight="1" thickBot="1">
      <c r="A292" s="28">
        <v>2981</v>
      </c>
      <c r="B292" s="225" t="s">
        <v>241</v>
      </c>
      <c r="C292" s="225">
        <v>8</v>
      </c>
      <c r="D292" s="225">
        <v>1</v>
      </c>
      <c r="E292" s="294" t="s">
        <v>259</v>
      </c>
      <c r="F292" s="284">
        <f>SUM(G292:H292)</f>
        <v>0</v>
      </c>
      <c r="G292" s="285"/>
      <c r="H292" s="286"/>
      <c r="J292" s="282"/>
      <c r="K292" s="223">
        <f t="shared" si="48"/>
        <v>0</v>
      </c>
      <c r="L292" s="199" t="e">
        <f t="shared" si="49"/>
        <v>#DIV/0!</v>
      </c>
      <c r="M292" s="199" t="e">
        <f t="shared" si="50"/>
        <v>#DIV/0!</v>
      </c>
    </row>
    <row r="293" spans="1:13" s="206" customFormat="1" ht="38.25" customHeight="1">
      <c r="A293" s="28">
        <v>3000</v>
      </c>
      <c r="B293" s="216" t="s">
        <v>260</v>
      </c>
      <c r="C293" s="216">
        <v>0</v>
      </c>
      <c r="D293" s="216">
        <v>0</v>
      </c>
      <c r="E293" s="295" t="s">
        <v>732</v>
      </c>
      <c r="F293" s="222">
        <f>SUM(F295,F299,F302,F305,F308,F311,F314,F317,F321)</f>
        <v>4500</v>
      </c>
      <c r="G293" s="222">
        <f>SUM(G295,G299,G302,G305,G308,G311,G314,G317,G321)</f>
        <v>4500</v>
      </c>
      <c r="H293" s="222">
        <f>SUM(H295,H299,H302,H305,H308,H311,H314,H317,H321)</f>
        <v>0</v>
      </c>
      <c r="J293" s="222">
        <f>SUM(J295,J299,J302,J305,J308,J311,J314,J317,J321)</f>
        <v>4790</v>
      </c>
      <c r="K293" s="223">
        <f t="shared" si="48"/>
        <v>-290</v>
      </c>
      <c r="L293" s="199">
        <f t="shared" si="49"/>
        <v>93.94572025052193</v>
      </c>
      <c r="M293" s="199">
        <f t="shared" si="50"/>
        <v>-6.05427974947807</v>
      </c>
    </row>
    <row r="294" spans="1:13" ht="11.25" hidden="1" customHeight="1">
      <c r="A294" s="28"/>
      <c r="B294" s="225"/>
      <c r="C294" s="225"/>
      <c r="D294" s="225"/>
      <c r="E294" s="294" t="s">
        <v>5</v>
      </c>
      <c r="F294" s="281"/>
      <c r="G294" s="281"/>
      <c r="H294" s="281"/>
      <c r="J294" s="282"/>
      <c r="K294" s="223">
        <f t="shared" si="48"/>
        <v>0</v>
      </c>
      <c r="L294" s="199" t="e">
        <f t="shared" si="49"/>
        <v>#DIV/0!</v>
      </c>
      <c r="M294" s="199" t="e">
        <f t="shared" si="50"/>
        <v>#DIV/0!</v>
      </c>
    </row>
    <row r="295" spans="1:13" ht="18" hidden="1" customHeight="1">
      <c r="A295" s="28">
        <v>3010</v>
      </c>
      <c r="B295" s="225" t="s">
        <v>260</v>
      </c>
      <c r="C295" s="225">
        <v>1</v>
      </c>
      <c r="D295" s="225">
        <v>0</v>
      </c>
      <c r="E295" s="294" t="s">
        <v>261</v>
      </c>
      <c r="F295" s="281">
        <f>SUM(F297:F298)</f>
        <v>0</v>
      </c>
      <c r="G295" s="281">
        <f>SUM(G297:G298)</f>
        <v>0</v>
      </c>
      <c r="H295" s="281">
        <f>SUM(H297:H298)</f>
        <v>0</v>
      </c>
      <c r="J295" s="282"/>
      <c r="K295" s="223">
        <f t="shared" si="48"/>
        <v>0</v>
      </c>
      <c r="L295" s="199" t="e">
        <f t="shared" si="49"/>
        <v>#DIV/0!</v>
      </c>
      <c r="M295" s="199" t="e">
        <f t="shared" si="50"/>
        <v>#DIV/0!</v>
      </c>
    </row>
    <row r="296" spans="1:13" s="221" customFormat="1" ht="16.5" hidden="1" customHeight="1">
      <c r="A296" s="28"/>
      <c r="B296" s="225"/>
      <c r="C296" s="225"/>
      <c r="D296" s="225"/>
      <c r="E296" s="294" t="s">
        <v>112</v>
      </c>
      <c r="F296" s="281"/>
      <c r="G296" s="281"/>
      <c r="H296" s="281"/>
      <c r="J296" s="230"/>
      <c r="K296" s="223">
        <f t="shared" si="48"/>
        <v>0</v>
      </c>
      <c r="L296" s="199" t="e">
        <f t="shared" si="49"/>
        <v>#DIV/0!</v>
      </c>
      <c r="M296" s="199" t="e">
        <f t="shared" si="50"/>
        <v>#DIV/0!</v>
      </c>
    </row>
    <row r="297" spans="1:13" ht="18.75" hidden="1" customHeight="1" thickBot="1">
      <c r="A297" s="28">
        <v>3011</v>
      </c>
      <c r="B297" s="225" t="s">
        <v>260</v>
      </c>
      <c r="C297" s="225">
        <v>1</v>
      </c>
      <c r="D297" s="225">
        <v>1</v>
      </c>
      <c r="E297" s="294" t="s">
        <v>262</v>
      </c>
      <c r="F297" s="284">
        <f>SUM(G297:H297)</f>
        <v>0</v>
      </c>
      <c r="G297" s="285"/>
      <c r="H297" s="286"/>
      <c r="J297" s="282"/>
      <c r="K297" s="223">
        <f t="shared" si="48"/>
        <v>0</v>
      </c>
      <c r="L297" s="199" t="e">
        <f t="shared" si="49"/>
        <v>#DIV/0!</v>
      </c>
      <c r="M297" s="199" t="e">
        <f t="shared" si="50"/>
        <v>#DIV/0!</v>
      </c>
    </row>
    <row r="298" spans="1:13" ht="17.25" hidden="1" customHeight="1" thickBot="1">
      <c r="A298" s="28">
        <v>3012</v>
      </c>
      <c r="B298" s="225" t="s">
        <v>260</v>
      </c>
      <c r="C298" s="225">
        <v>1</v>
      </c>
      <c r="D298" s="225">
        <v>2</v>
      </c>
      <c r="E298" s="294" t="s">
        <v>263</v>
      </c>
      <c r="F298" s="284">
        <f>SUM(G298:H298)</f>
        <v>0</v>
      </c>
      <c r="G298" s="285"/>
      <c r="H298" s="286"/>
      <c r="J298" s="282"/>
      <c r="K298" s="223">
        <f t="shared" si="48"/>
        <v>0</v>
      </c>
      <c r="L298" s="199" t="e">
        <f t="shared" si="49"/>
        <v>#DIV/0!</v>
      </c>
      <c r="M298" s="199" t="e">
        <f t="shared" si="50"/>
        <v>#DIV/0!</v>
      </c>
    </row>
    <row r="299" spans="1:13" ht="15" hidden="1" customHeight="1">
      <c r="A299" s="28">
        <v>3020</v>
      </c>
      <c r="B299" s="225" t="s">
        <v>260</v>
      </c>
      <c r="C299" s="225">
        <v>2</v>
      </c>
      <c r="D299" s="225">
        <v>0</v>
      </c>
      <c r="E299" s="294" t="s">
        <v>264</v>
      </c>
      <c r="F299" s="227">
        <f>SUM(F301)</f>
        <v>0</v>
      </c>
      <c r="G299" s="227">
        <f>SUM(G301)</f>
        <v>0</v>
      </c>
      <c r="H299" s="227">
        <f>SUM(H301)</f>
        <v>0</v>
      </c>
      <c r="J299" s="282"/>
      <c r="K299" s="223">
        <f t="shared" si="48"/>
        <v>0</v>
      </c>
      <c r="L299" s="199" t="e">
        <f t="shared" si="49"/>
        <v>#DIV/0!</v>
      </c>
      <c r="M299" s="199" t="e">
        <f t="shared" si="50"/>
        <v>#DIV/0!</v>
      </c>
    </row>
    <row r="300" spans="1:13" s="221" customFormat="1" ht="10.5" hidden="1" customHeight="1">
      <c r="A300" s="28"/>
      <c r="B300" s="225"/>
      <c r="C300" s="225"/>
      <c r="D300" s="225"/>
      <c r="E300" s="294" t="s">
        <v>112</v>
      </c>
      <c r="F300" s="281"/>
      <c r="G300" s="281"/>
      <c r="H300" s="281"/>
      <c r="J300" s="230"/>
      <c r="K300" s="223">
        <f t="shared" si="48"/>
        <v>0</v>
      </c>
      <c r="L300" s="199" t="e">
        <f t="shared" si="49"/>
        <v>#DIV/0!</v>
      </c>
      <c r="M300" s="199" t="e">
        <f t="shared" si="50"/>
        <v>#DIV/0!</v>
      </c>
    </row>
    <row r="301" spans="1:13" ht="15.75" hidden="1" customHeight="1" thickBot="1">
      <c r="A301" s="28">
        <v>3021</v>
      </c>
      <c r="B301" s="225" t="s">
        <v>260</v>
      </c>
      <c r="C301" s="225">
        <v>2</v>
      </c>
      <c r="D301" s="225">
        <v>1</v>
      </c>
      <c r="E301" s="294" t="s">
        <v>264</v>
      </c>
      <c r="F301" s="284">
        <f>SUM(G301:H301)</f>
        <v>0</v>
      </c>
      <c r="G301" s="285"/>
      <c r="H301" s="286"/>
      <c r="J301" s="282"/>
      <c r="K301" s="223">
        <f t="shared" si="48"/>
        <v>0</v>
      </c>
      <c r="L301" s="199" t="e">
        <f t="shared" si="49"/>
        <v>#DIV/0!</v>
      </c>
      <c r="M301" s="199" t="e">
        <f t="shared" si="50"/>
        <v>#DIV/0!</v>
      </c>
    </row>
    <row r="302" spans="1:13" ht="14.25" hidden="1" customHeight="1">
      <c r="A302" s="28">
        <v>3030</v>
      </c>
      <c r="B302" s="225" t="s">
        <v>260</v>
      </c>
      <c r="C302" s="225">
        <v>3</v>
      </c>
      <c r="D302" s="225">
        <v>0</v>
      </c>
      <c r="E302" s="294" t="s">
        <v>265</v>
      </c>
      <c r="F302" s="227">
        <f>SUM(F304)</f>
        <v>0</v>
      </c>
      <c r="G302" s="227">
        <f>SUM(G304)</f>
        <v>0</v>
      </c>
      <c r="H302" s="227">
        <f>SUM(H304)</f>
        <v>0</v>
      </c>
      <c r="J302" s="282"/>
      <c r="K302" s="223">
        <f t="shared" si="48"/>
        <v>0</v>
      </c>
      <c r="L302" s="199" t="e">
        <f t="shared" si="49"/>
        <v>#DIV/0!</v>
      </c>
      <c r="M302" s="199" t="e">
        <f t="shared" si="50"/>
        <v>#DIV/0!</v>
      </c>
    </row>
    <row r="303" spans="1:13" s="221" customFormat="1" hidden="1">
      <c r="A303" s="28"/>
      <c r="B303" s="225"/>
      <c r="C303" s="225"/>
      <c r="D303" s="225"/>
      <c r="E303" s="294" t="s">
        <v>112</v>
      </c>
      <c r="F303" s="281"/>
      <c r="G303" s="281"/>
      <c r="H303" s="281"/>
      <c r="J303" s="230"/>
      <c r="K303" s="223">
        <f t="shared" si="48"/>
        <v>0</v>
      </c>
      <c r="L303" s="199" t="e">
        <f t="shared" si="49"/>
        <v>#DIV/0!</v>
      </c>
      <c r="M303" s="199" t="e">
        <f t="shared" si="50"/>
        <v>#DIV/0!</v>
      </c>
    </row>
    <row r="304" spans="1:13" s="221" customFormat="1" ht="15.75" hidden="1" thickBot="1">
      <c r="A304" s="28">
        <v>3031</v>
      </c>
      <c r="B304" s="225" t="s">
        <v>260</v>
      </c>
      <c r="C304" s="225">
        <v>3</v>
      </c>
      <c r="D304" s="225" t="s">
        <v>110</v>
      </c>
      <c r="E304" s="294" t="s">
        <v>265</v>
      </c>
      <c r="F304" s="284">
        <f>SUM(G304:H304)</f>
        <v>0</v>
      </c>
      <c r="G304" s="285"/>
      <c r="H304" s="286"/>
      <c r="J304" s="230"/>
      <c r="K304" s="223">
        <f t="shared" si="48"/>
        <v>0</v>
      </c>
      <c r="L304" s="199" t="e">
        <f t="shared" si="49"/>
        <v>#DIV/0!</v>
      </c>
      <c r="M304" s="199" t="e">
        <f t="shared" si="50"/>
        <v>#DIV/0!</v>
      </c>
    </row>
    <row r="305" spans="1:13" ht="18" hidden="1" customHeight="1">
      <c r="A305" s="28">
        <v>3040</v>
      </c>
      <c r="B305" s="225" t="s">
        <v>260</v>
      </c>
      <c r="C305" s="225">
        <v>4</v>
      </c>
      <c r="D305" s="225">
        <v>0</v>
      </c>
      <c r="E305" s="294" t="s">
        <v>266</v>
      </c>
      <c r="F305" s="227">
        <f>SUM(F307)</f>
        <v>0</v>
      </c>
      <c r="G305" s="227">
        <f>SUM(G307)</f>
        <v>0</v>
      </c>
      <c r="H305" s="227">
        <f>SUM(H307)</f>
        <v>0</v>
      </c>
      <c r="J305" s="282"/>
      <c r="K305" s="223">
        <f t="shared" si="48"/>
        <v>0</v>
      </c>
      <c r="L305" s="199" t="e">
        <f t="shared" si="49"/>
        <v>#DIV/0!</v>
      </c>
      <c r="M305" s="199" t="e">
        <f t="shared" si="50"/>
        <v>#DIV/0!</v>
      </c>
    </row>
    <row r="306" spans="1:13" s="221" customFormat="1" ht="10.5" hidden="1" customHeight="1">
      <c r="A306" s="28"/>
      <c r="B306" s="225"/>
      <c r="C306" s="225"/>
      <c r="D306" s="225"/>
      <c r="E306" s="294" t="s">
        <v>112</v>
      </c>
      <c r="F306" s="281"/>
      <c r="G306" s="281"/>
      <c r="H306" s="281"/>
      <c r="J306" s="230"/>
      <c r="K306" s="223">
        <f t="shared" si="48"/>
        <v>0</v>
      </c>
      <c r="L306" s="199" t="e">
        <f t="shared" si="49"/>
        <v>#DIV/0!</v>
      </c>
      <c r="M306" s="199" t="e">
        <f t="shared" si="50"/>
        <v>#DIV/0!</v>
      </c>
    </row>
    <row r="307" spans="1:13" ht="16.5" hidden="1" customHeight="1" thickBot="1">
      <c r="A307" s="28">
        <v>3041</v>
      </c>
      <c r="B307" s="225" t="s">
        <v>260</v>
      </c>
      <c r="C307" s="225">
        <v>4</v>
      </c>
      <c r="D307" s="225">
        <v>1</v>
      </c>
      <c r="E307" s="294" t="s">
        <v>266</v>
      </c>
      <c r="F307" s="284">
        <f>SUM(G307:H307)</f>
        <v>0</v>
      </c>
      <c r="G307" s="285"/>
      <c r="H307" s="286"/>
      <c r="J307" s="282"/>
      <c r="K307" s="223">
        <f t="shared" si="48"/>
        <v>0</v>
      </c>
      <c r="L307" s="199" t="e">
        <f t="shared" si="49"/>
        <v>#DIV/0!</v>
      </c>
      <c r="M307" s="199" t="e">
        <f t="shared" si="50"/>
        <v>#DIV/0!</v>
      </c>
    </row>
    <row r="308" spans="1:13" ht="12" hidden="1" customHeight="1">
      <c r="A308" s="28">
        <v>3050</v>
      </c>
      <c r="B308" s="225" t="s">
        <v>260</v>
      </c>
      <c r="C308" s="225">
        <v>5</v>
      </c>
      <c r="D308" s="225">
        <v>0</v>
      </c>
      <c r="E308" s="294" t="s">
        <v>267</v>
      </c>
      <c r="F308" s="227">
        <f>SUM(F310)</f>
        <v>0</v>
      </c>
      <c r="G308" s="227">
        <f>SUM(G310)</f>
        <v>0</v>
      </c>
      <c r="H308" s="227">
        <f>SUM(H310)</f>
        <v>0</v>
      </c>
      <c r="J308" s="282"/>
      <c r="K308" s="223">
        <f t="shared" si="48"/>
        <v>0</v>
      </c>
      <c r="L308" s="199" t="e">
        <f t="shared" si="49"/>
        <v>#DIV/0!</v>
      </c>
      <c r="M308" s="199" t="e">
        <f t="shared" si="50"/>
        <v>#DIV/0!</v>
      </c>
    </row>
    <row r="309" spans="1:13" s="221" customFormat="1" ht="10.5" hidden="1" customHeight="1">
      <c r="A309" s="28"/>
      <c r="B309" s="225"/>
      <c r="C309" s="225"/>
      <c r="D309" s="225"/>
      <c r="E309" s="294" t="s">
        <v>112</v>
      </c>
      <c r="F309" s="281"/>
      <c r="G309" s="281"/>
      <c r="H309" s="281"/>
      <c r="J309" s="230"/>
      <c r="K309" s="223">
        <f t="shared" si="48"/>
        <v>0</v>
      </c>
      <c r="L309" s="199" t="e">
        <f t="shared" si="49"/>
        <v>#DIV/0!</v>
      </c>
      <c r="M309" s="199" t="e">
        <f t="shared" si="50"/>
        <v>#DIV/0!</v>
      </c>
    </row>
    <row r="310" spans="1:13" ht="15.75" hidden="1" customHeight="1" thickBot="1">
      <c r="A310" s="28">
        <v>3051</v>
      </c>
      <c r="B310" s="225" t="s">
        <v>260</v>
      </c>
      <c r="C310" s="225">
        <v>5</v>
      </c>
      <c r="D310" s="225">
        <v>1</v>
      </c>
      <c r="E310" s="294" t="s">
        <v>267</v>
      </c>
      <c r="F310" s="284">
        <f>SUM(G310:H310)</f>
        <v>0</v>
      </c>
      <c r="G310" s="285"/>
      <c r="H310" s="286"/>
      <c r="J310" s="282"/>
      <c r="K310" s="223">
        <f t="shared" si="48"/>
        <v>0</v>
      </c>
      <c r="L310" s="199" t="e">
        <f t="shared" si="49"/>
        <v>#DIV/0!</v>
      </c>
      <c r="M310" s="199" t="e">
        <f t="shared" si="50"/>
        <v>#DIV/0!</v>
      </c>
    </row>
    <row r="311" spans="1:13" ht="16.5" hidden="1" customHeight="1">
      <c r="A311" s="28">
        <v>3060</v>
      </c>
      <c r="B311" s="225" t="s">
        <v>260</v>
      </c>
      <c r="C311" s="225">
        <v>6</v>
      </c>
      <c r="D311" s="225">
        <v>0</v>
      </c>
      <c r="E311" s="294" t="s">
        <v>268</v>
      </c>
      <c r="F311" s="227">
        <f>SUM(F313)</f>
        <v>0</v>
      </c>
      <c r="G311" s="227">
        <f>SUM(G313)</f>
        <v>0</v>
      </c>
      <c r="H311" s="227">
        <f>SUM(H313)</f>
        <v>0</v>
      </c>
      <c r="J311" s="282"/>
      <c r="K311" s="223">
        <f t="shared" si="48"/>
        <v>0</v>
      </c>
      <c r="L311" s="199" t="e">
        <f t="shared" si="49"/>
        <v>#DIV/0!</v>
      </c>
      <c r="M311" s="199" t="e">
        <f t="shared" si="50"/>
        <v>#DIV/0!</v>
      </c>
    </row>
    <row r="312" spans="1:13" s="221" customFormat="1" ht="10.5" hidden="1" customHeight="1">
      <c r="A312" s="28"/>
      <c r="B312" s="225"/>
      <c r="C312" s="225"/>
      <c r="D312" s="225"/>
      <c r="E312" s="294" t="s">
        <v>112</v>
      </c>
      <c r="F312" s="281"/>
      <c r="G312" s="281"/>
      <c r="H312" s="281"/>
      <c r="J312" s="230"/>
      <c r="K312" s="223">
        <f t="shared" si="48"/>
        <v>0</v>
      </c>
      <c r="L312" s="199" t="e">
        <f t="shared" si="49"/>
        <v>#DIV/0!</v>
      </c>
      <c r="M312" s="199" t="e">
        <f t="shared" si="50"/>
        <v>#DIV/0!</v>
      </c>
    </row>
    <row r="313" spans="1:13" ht="15.75" hidden="1" customHeight="1" thickBot="1">
      <c r="A313" s="28">
        <v>3061</v>
      </c>
      <c r="B313" s="225" t="s">
        <v>260</v>
      </c>
      <c r="C313" s="225">
        <v>6</v>
      </c>
      <c r="D313" s="225">
        <v>1</v>
      </c>
      <c r="E313" s="294" t="s">
        <v>268</v>
      </c>
      <c r="F313" s="284">
        <f>SUM(G313:H313)</f>
        <v>0</v>
      </c>
      <c r="G313" s="285"/>
      <c r="H313" s="286"/>
      <c r="J313" s="282"/>
      <c r="K313" s="223">
        <f t="shared" si="48"/>
        <v>0</v>
      </c>
      <c r="L313" s="199" t="e">
        <f t="shared" si="49"/>
        <v>#DIV/0!</v>
      </c>
      <c r="M313" s="199" t="e">
        <f t="shared" si="50"/>
        <v>#DIV/0!</v>
      </c>
    </row>
    <row r="314" spans="1:13" ht="26.25" customHeight="1">
      <c r="A314" s="28">
        <v>3070</v>
      </c>
      <c r="B314" s="225" t="s">
        <v>260</v>
      </c>
      <c r="C314" s="225">
        <v>7</v>
      </c>
      <c r="D314" s="225">
        <v>0</v>
      </c>
      <c r="E314" s="294" t="s">
        <v>269</v>
      </c>
      <c r="F314" s="227">
        <f>SUM(F316)</f>
        <v>4500</v>
      </c>
      <c r="G314" s="227">
        <f>SUM(G316)</f>
        <v>4500</v>
      </c>
      <c r="H314" s="227">
        <f>SUM(H316)</f>
        <v>0</v>
      </c>
      <c r="J314" s="281">
        <f>SUM(J316)</f>
        <v>4790</v>
      </c>
      <c r="K314" s="223">
        <f t="shared" si="48"/>
        <v>-290</v>
      </c>
      <c r="L314" s="199">
        <f t="shared" si="49"/>
        <v>93.94572025052193</v>
      </c>
      <c r="M314" s="199">
        <f t="shared" si="50"/>
        <v>-6.05427974947807</v>
      </c>
    </row>
    <row r="315" spans="1:13" s="221" customFormat="1" ht="10.5" customHeight="1">
      <c r="A315" s="28"/>
      <c r="B315" s="225"/>
      <c r="C315" s="225"/>
      <c r="D315" s="225"/>
      <c r="E315" s="294" t="s">
        <v>112</v>
      </c>
      <c r="F315" s="281"/>
      <c r="G315" s="281"/>
      <c r="H315" s="281"/>
      <c r="J315" s="230"/>
      <c r="K315" s="223">
        <f t="shared" si="48"/>
        <v>0</v>
      </c>
      <c r="L315" s="199" t="e">
        <f t="shared" si="49"/>
        <v>#DIV/0!</v>
      </c>
      <c r="M315" s="199" t="e">
        <f t="shared" si="50"/>
        <v>#DIV/0!</v>
      </c>
    </row>
    <row r="316" spans="1:13" ht="26.25" customHeight="1" thickBot="1">
      <c r="A316" s="28">
        <v>3071</v>
      </c>
      <c r="B316" s="225" t="s">
        <v>260</v>
      </c>
      <c r="C316" s="225">
        <v>7</v>
      </c>
      <c r="D316" s="225">
        <v>1</v>
      </c>
      <c r="E316" s="294" t="s">
        <v>269</v>
      </c>
      <c r="F316" s="284">
        <f>SUM(G316:H316)</f>
        <v>4500</v>
      </c>
      <c r="G316" s="285">
        <v>4500</v>
      </c>
      <c r="H316" s="286"/>
      <c r="J316" s="282">
        <v>4790</v>
      </c>
      <c r="K316" s="223">
        <f t="shared" si="48"/>
        <v>-290</v>
      </c>
      <c r="L316" s="199">
        <f t="shared" si="49"/>
        <v>93.94572025052193</v>
      </c>
      <c r="M316" s="199">
        <f t="shared" si="50"/>
        <v>-6.05427974947807</v>
      </c>
    </row>
    <row r="317" spans="1:13" ht="27" hidden="1" customHeight="1">
      <c r="A317" s="28">
        <v>3080</v>
      </c>
      <c r="B317" s="225" t="s">
        <v>260</v>
      </c>
      <c r="C317" s="225">
        <v>8</v>
      </c>
      <c r="D317" s="225">
        <v>0</v>
      </c>
      <c r="E317" s="294" t="s">
        <v>270</v>
      </c>
      <c r="F317" s="227">
        <f>SUM(F319)</f>
        <v>0</v>
      </c>
      <c r="G317" s="227">
        <f>SUM(G319)</f>
        <v>0</v>
      </c>
      <c r="H317" s="227">
        <f>SUM(H319)</f>
        <v>0</v>
      </c>
      <c r="J317" s="282"/>
      <c r="K317" s="223">
        <f t="shared" si="48"/>
        <v>0</v>
      </c>
      <c r="L317" s="199" t="e">
        <f t="shared" si="49"/>
        <v>#DIV/0!</v>
      </c>
      <c r="M317" s="199" t="e">
        <f t="shared" si="50"/>
        <v>#DIV/0!</v>
      </c>
    </row>
    <row r="318" spans="1:13" s="221" customFormat="1" ht="10.5" hidden="1" customHeight="1">
      <c r="A318" s="28"/>
      <c r="B318" s="225"/>
      <c r="C318" s="225"/>
      <c r="D318" s="225"/>
      <c r="E318" s="294" t="s">
        <v>112</v>
      </c>
      <c r="F318" s="281"/>
      <c r="G318" s="281"/>
      <c r="H318" s="281"/>
      <c r="J318" s="230"/>
      <c r="K318" s="223">
        <f t="shared" si="48"/>
        <v>0</v>
      </c>
      <c r="L318" s="199" t="e">
        <f t="shared" si="49"/>
        <v>#DIV/0!</v>
      </c>
      <c r="M318" s="199" t="e">
        <f t="shared" si="50"/>
        <v>#DIV/0!</v>
      </c>
    </row>
    <row r="319" spans="1:13" ht="30" hidden="1" customHeight="1" thickBot="1">
      <c r="A319" s="28">
        <v>3081</v>
      </c>
      <c r="B319" s="225" t="s">
        <v>260</v>
      </c>
      <c r="C319" s="225">
        <v>8</v>
      </c>
      <c r="D319" s="225">
        <v>1</v>
      </c>
      <c r="E319" s="294" t="s">
        <v>270</v>
      </c>
      <c r="F319" s="284">
        <f>SUM(G319:H319)</f>
        <v>0</v>
      </c>
      <c r="G319" s="285"/>
      <c r="H319" s="286"/>
      <c r="J319" s="282"/>
      <c r="K319" s="223">
        <f t="shared" si="48"/>
        <v>0</v>
      </c>
      <c r="L319" s="199" t="e">
        <f t="shared" si="49"/>
        <v>#DIV/0!</v>
      </c>
      <c r="M319" s="199" t="e">
        <f t="shared" si="50"/>
        <v>#DIV/0!</v>
      </c>
    </row>
    <row r="320" spans="1:13" s="221" customFormat="1" ht="10.5" hidden="1" customHeight="1">
      <c r="A320" s="28"/>
      <c r="B320" s="225"/>
      <c r="C320" s="225"/>
      <c r="D320" s="225"/>
      <c r="E320" s="294" t="s">
        <v>112</v>
      </c>
      <c r="F320" s="281"/>
      <c r="G320" s="281"/>
      <c r="H320" s="281"/>
      <c r="J320" s="230"/>
      <c r="K320" s="223">
        <f t="shared" si="48"/>
        <v>0</v>
      </c>
      <c r="L320" s="199" t="e">
        <f t="shared" si="49"/>
        <v>#DIV/0!</v>
      </c>
      <c r="M320" s="199" t="e">
        <f t="shared" si="50"/>
        <v>#DIV/0!</v>
      </c>
    </row>
    <row r="321" spans="1:13" ht="13.5" hidden="1" customHeight="1">
      <c r="A321" s="28">
        <v>3090</v>
      </c>
      <c r="B321" s="225" t="s">
        <v>260</v>
      </c>
      <c r="C321" s="225">
        <v>9</v>
      </c>
      <c r="D321" s="225">
        <v>0</v>
      </c>
      <c r="E321" s="294" t="s">
        <v>271</v>
      </c>
      <c r="F321" s="281">
        <f>SUM(F323:F324)</f>
        <v>0</v>
      </c>
      <c r="G321" s="281">
        <f>SUM(G323:G324)</f>
        <v>0</v>
      </c>
      <c r="H321" s="281">
        <f>SUM(H323:H324)</f>
        <v>0</v>
      </c>
      <c r="J321" s="282"/>
      <c r="K321" s="223">
        <f t="shared" si="48"/>
        <v>0</v>
      </c>
      <c r="L321" s="199" t="e">
        <f t="shared" si="49"/>
        <v>#DIV/0!</v>
      </c>
      <c r="M321" s="199" t="e">
        <f t="shared" si="50"/>
        <v>#DIV/0!</v>
      </c>
    </row>
    <row r="322" spans="1:13" s="221" customFormat="1" ht="10.5" hidden="1" customHeight="1">
      <c r="A322" s="28"/>
      <c r="B322" s="225"/>
      <c r="C322" s="225"/>
      <c r="D322" s="225"/>
      <c r="E322" s="294" t="s">
        <v>112</v>
      </c>
      <c r="F322" s="281"/>
      <c r="G322" s="281"/>
      <c r="H322" s="281"/>
      <c r="J322" s="230"/>
      <c r="K322" s="223">
        <f t="shared" si="48"/>
        <v>0</v>
      </c>
      <c r="L322" s="199" t="e">
        <f t="shared" si="49"/>
        <v>#DIV/0!</v>
      </c>
      <c r="M322" s="199" t="e">
        <f t="shared" si="50"/>
        <v>#DIV/0!</v>
      </c>
    </row>
    <row r="323" spans="1:13" ht="17.25" hidden="1" customHeight="1" thickBot="1">
      <c r="A323" s="28">
        <v>3091</v>
      </c>
      <c r="B323" s="225" t="s">
        <v>260</v>
      </c>
      <c r="C323" s="225">
        <v>9</v>
      </c>
      <c r="D323" s="225">
        <v>1</v>
      </c>
      <c r="E323" s="294" t="s">
        <v>271</v>
      </c>
      <c r="F323" s="284">
        <f>SUM(G323:H323)</f>
        <v>0</v>
      </c>
      <c r="G323" s="281"/>
      <c r="H323" s="281"/>
      <c r="J323" s="282"/>
      <c r="K323" s="223">
        <f t="shared" si="48"/>
        <v>0</v>
      </c>
      <c r="L323" s="199" t="e">
        <f t="shared" si="49"/>
        <v>#DIV/0!</v>
      </c>
      <c r="M323" s="199" t="e">
        <f t="shared" si="50"/>
        <v>#DIV/0!</v>
      </c>
    </row>
    <row r="324" spans="1:13" ht="27" hidden="1" customHeight="1" thickBot="1">
      <c r="A324" s="28">
        <v>3092</v>
      </c>
      <c r="B324" s="225" t="s">
        <v>260</v>
      </c>
      <c r="C324" s="225">
        <v>9</v>
      </c>
      <c r="D324" s="225">
        <v>2</v>
      </c>
      <c r="E324" s="294" t="s">
        <v>272</v>
      </c>
      <c r="F324" s="284">
        <f>SUM(G324:H324)</f>
        <v>0</v>
      </c>
      <c r="G324" s="281"/>
      <c r="H324" s="281"/>
      <c r="J324" s="282"/>
      <c r="K324" s="223">
        <f t="shared" si="48"/>
        <v>0</v>
      </c>
      <c r="L324" s="199" t="e">
        <f t="shared" si="49"/>
        <v>#DIV/0!</v>
      </c>
      <c r="M324" s="199" t="e">
        <f t="shared" si="50"/>
        <v>#DIV/0!</v>
      </c>
    </row>
    <row r="325" spans="1:13" s="206" customFormat="1" ht="32.25" customHeight="1">
      <c r="A325" s="296">
        <v>3100</v>
      </c>
      <c r="B325" s="216" t="s">
        <v>273</v>
      </c>
      <c r="C325" s="216">
        <v>0</v>
      </c>
      <c r="D325" s="217">
        <v>0</v>
      </c>
      <c r="E325" s="297" t="s">
        <v>733</v>
      </c>
      <c r="F325" s="220">
        <f>SUM(F327)</f>
        <v>82706.899999999994</v>
      </c>
      <c r="G325" s="220">
        <f>SUM(G327)</f>
        <v>82706.899999999994</v>
      </c>
      <c r="H325" s="220">
        <f>SUM(H327)</f>
        <v>0</v>
      </c>
      <c r="J325" s="222">
        <f>SUM(J327)</f>
        <v>5682</v>
      </c>
      <c r="K325" s="223">
        <f t="shared" si="48"/>
        <v>77024.899999999994</v>
      </c>
      <c r="L325" s="199">
        <f t="shared" si="49"/>
        <v>1455.594860964449</v>
      </c>
      <c r="M325" s="199">
        <f t="shared" si="50"/>
        <v>1355.594860964449</v>
      </c>
    </row>
    <row r="326" spans="1:13" ht="11.25" customHeight="1">
      <c r="A326" s="296"/>
      <c r="B326" s="207"/>
      <c r="C326" s="208"/>
      <c r="D326" s="209"/>
      <c r="E326" s="210" t="s">
        <v>5</v>
      </c>
      <c r="F326" s="211"/>
      <c r="G326" s="212"/>
      <c r="H326" s="213"/>
      <c r="J326" s="282"/>
      <c r="K326" s="223">
        <f t="shared" si="48"/>
        <v>0</v>
      </c>
      <c r="L326" s="199" t="e">
        <f t="shared" si="49"/>
        <v>#DIV/0!</v>
      </c>
      <c r="M326" s="199" t="e">
        <f t="shared" si="50"/>
        <v>#DIV/0!</v>
      </c>
    </row>
    <row r="327" spans="1:13">
      <c r="A327" s="296">
        <v>3110</v>
      </c>
      <c r="B327" s="225" t="s">
        <v>273</v>
      </c>
      <c r="C327" s="225">
        <v>1</v>
      </c>
      <c r="D327" s="226">
        <v>0</v>
      </c>
      <c r="E327" s="293" t="s">
        <v>274</v>
      </c>
      <c r="F327" s="227">
        <f>SUM(F329)</f>
        <v>82706.899999999994</v>
      </c>
      <c r="G327" s="227">
        <f>SUM(G329)</f>
        <v>82706.899999999994</v>
      </c>
      <c r="H327" s="227">
        <f>SUM(H329)</f>
        <v>0</v>
      </c>
      <c r="J327" s="281">
        <f>SUM(J329)</f>
        <v>5682</v>
      </c>
      <c r="K327" s="223">
        <f t="shared" si="48"/>
        <v>77024.899999999994</v>
      </c>
      <c r="L327" s="199">
        <f t="shared" si="49"/>
        <v>1455.594860964449</v>
      </c>
      <c r="M327" s="199">
        <f t="shared" si="50"/>
        <v>1355.594860964449</v>
      </c>
    </row>
    <row r="328" spans="1:13" s="221" customFormat="1" ht="10.5" customHeight="1">
      <c r="A328" s="296"/>
      <c r="B328" s="207"/>
      <c r="C328" s="225"/>
      <c r="D328" s="226"/>
      <c r="E328" s="210" t="s">
        <v>112</v>
      </c>
      <c r="F328" s="227"/>
      <c r="G328" s="228"/>
      <c r="H328" s="229"/>
      <c r="J328" s="230"/>
      <c r="K328" s="223">
        <f t="shared" ref="K328:K329" si="51">G328-J328</f>
        <v>0</v>
      </c>
      <c r="L328" s="199" t="e">
        <f t="shared" ref="L328:L329" si="52">G328/J328*100</f>
        <v>#DIV/0!</v>
      </c>
      <c r="M328" s="199"/>
    </row>
    <row r="329" spans="1:13" ht="15.75" thickBot="1">
      <c r="A329" s="298">
        <v>3112</v>
      </c>
      <c r="B329" s="299" t="s">
        <v>273</v>
      </c>
      <c r="C329" s="299">
        <v>1</v>
      </c>
      <c r="D329" s="300">
        <v>2</v>
      </c>
      <c r="E329" s="301" t="s">
        <v>275</v>
      </c>
      <c r="F329" s="284">
        <f>SUM(G329:H329)-[1]Ekamutner!F97</f>
        <v>82706.899999999994</v>
      </c>
      <c r="G329" s="285">
        <v>82706.899999999994</v>
      </c>
      <c r="H329" s="286"/>
      <c r="J329" s="282">
        <v>5682</v>
      </c>
      <c r="K329" s="223">
        <f t="shared" si="51"/>
        <v>77024.899999999994</v>
      </c>
      <c r="L329" s="199">
        <f t="shared" si="52"/>
        <v>1455.594860964449</v>
      </c>
      <c r="M329" s="199">
        <f t="shared" ref="M329" si="53">L329-100</f>
        <v>1355.594860964449</v>
      </c>
    </row>
    <row r="330" spans="1:13">
      <c r="B330" s="303"/>
      <c r="C330" s="304"/>
      <c r="D330" s="305"/>
    </row>
  </sheetData>
  <protectedRanges>
    <protectedRange sqref="G323:H324 G328:H329 F326:H326 F322:H322" name="Range24"/>
    <protectedRange sqref="G307:H307 G304:H304 F306:H306 G309:H310 F303:H303" name="Range22"/>
    <protectedRange sqref="G274:H275 F285:H285 G282:H283 G278:H279 G286:H286 F281:H281 F277:H277" name="Range20"/>
    <protectedRange sqref="G261:H261 F260:H260 F257:H257 G253:H255 G258:H258 F252:H252" name="Range18"/>
    <protectedRange sqref="F233:H233 G234:H236 F231:H231 G228:H229 F227:H227 J234" name="Range16"/>
    <protectedRange sqref="G204:H207 G210:H213 F209:H209 F202:H202" name="Range14"/>
    <protectedRange sqref="G188:H188 G183:H183 F177:H177 G175:H175 G186:H186 F185:H185 F180:H180 G178:H178 F182:H182 F174:H174" name="Range12"/>
    <protectedRange sqref="G148:H153 G156:H156 F155:H155 F158:H158" name="Range10"/>
    <protectedRange sqref="G126:H128 G131:H135 F130:H130 F125:H125" name="Range8"/>
    <protectedRange sqref="F104:H104 G93:H93 F101:H101 F95:H95 F106:H106 G96:H96 G102:H102 F98:H98 G107:H107 G99:H99 F92:H92" name="Range6"/>
    <protectedRange sqref="G57:H57 F72:H72 G73 F62:H62 G67:H67 G63:H64 G69:H70 F66:H66 H51:H52 F51:F55 F50:H50 F58:H58 J50 J63" name="Range4"/>
    <protectedRange sqref="F11:H11 G12:H12 F9:H9 J12" name="Range2"/>
    <protectedRange sqref="G56:H57" name="Range3"/>
    <protectedRange sqref="G73:H73 G81:H83 F75:H75 F92:H92 G76:H76 G89:H90 F78:H78 F80:H80 F88:H88 G86:H86 F85:H85" name="Range5"/>
    <protectedRange sqref="G108:H108 G110:H115 G117:H123 J111" name="Range7"/>
    <protectedRange sqref="G147:H147 F146:H146 F140:H140 G138:H138 G141:H144 F137:H137" name="Range9"/>
    <protectedRange sqref="G166:H166 G169:H169 F165:H165 G161:H163 G172:H172 F171:H171 F168:H168 F160:H160 J161" name="Range11"/>
    <protectedRange sqref="G192:H194 F199:H199 F191:H191 G189:H189 G197:H197 G200:H200 F196:H196 F188:H188 J192" name="Range13"/>
    <protectedRange sqref="G222:H222 G225:H225 F224:H224 F221:H221 G216:H219 F215:H215" name="Range15"/>
    <protectedRange sqref="G238:H245 G248:H250 F247:H247 J239" name="Range17"/>
    <protectedRange sqref="F265:H265 F273:H273 G266:H267 G270:H271 F269:H269 F263:H263 J266" name="Range19"/>
    <protectedRange sqref="F303:H303 G289:H289 G301:H301 F291:H291 F300:H300 G292:H292 G297:H298 F294:H294 F296:H296 F288:H288" name="Range21"/>
    <protectedRange sqref="F318:H318 G316:H316 F315:H315 G313:H313 F320:H320 G319:H319 F312:H312" name="Range23"/>
    <protectedRange sqref="T13:T50 AB13:AB50 AJ13:AJ50 AR13:AR50 AZ13:AZ50 BH13:BH50 BP13:BP50 BX13:BX50 CF13:CF50 CN13:CN50 CV13:CV50 DD13:DD50 DL13:DL50 DT13:DT50 EB13:EB50 EJ13:EJ50 ER13:ER50 EZ13:EZ50 FH13:FH50 FP13:FP50 FX13:FX50 GF13:GF50 GN13:GN50 GV13:GV50 HD13:HD50 HL13:HL50 HT13:HT50 IB13:IB50 IJ13:IJ50 IR13:IR50 O13:P50 G13:H43 W13:X50 AE13:AF50 AM13:AN50 AU13:AV50 BC13:BD50 BK13:BL50 BS13:BT50 CA13:CB50 CI13:CJ50 CQ13:CR50 CY13:CZ50 DG13:DH50 DO13:DP50 DW13:DX50 EE13:EF50 EM13:EN50 EU13:EV50 FC13:FD50 FK13:FL50 FS13:FT50 GA13:GB50 GI13:GJ50 GQ13:GR50 GY13:GZ50 HG13:HH50 HO13:HP50 HW13:HX50 IE13:IF50 IM13:IN50 IU13:IV50 D41:D49 D13:D39 H44:H49 J36:J40" name="Range2_1"/>
    <protectedRange sqref="G44:G49" name="Range2_2"/>
    <protectedRange sqref="G51:G55" name="Range3_1"/>
  </protectedRanges>
  <mergeCells count="7">
    <mergeCell ref="B1:H1"/>
    <mergeCell ref="B2:H2"/>
    <mergeCell ref="A4:A5"/>
    <mergeCell ref="B4:B5"/>
    <mergeCell ref="C4:C5"/>
    <mergeCell ref="D4:D5"/>
    <mergeCell ref="E4:E5"/>
  </mergeCells>
  <pageMargins left="0.15748031496062992" right="0.15748031496062992" top="0.19685039370078741" bottom="0.15748031496062992" header="0.19685039370078741" footer="0.15748031496062992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8"/>
  <sheetViews>
    <sheetView topLeftCell="A144" workbookViewId="0">
      <selection activeCell="F181" sqref="F181"/>
    </sheetView>
  </sheetViews>
  <sheetFormatPr defaultRowHeight="12.75"/>
  <cols>
    <col min="1" max="1" width="5.85546875" style="32" customWidth="1"/>
    <col min="2" max="2" width="49.5703125" style="32" customWidth="1"/>
    <col min="3" max="3" width="7.28515625" style="74" customWidth="1"/>
    <col min="4" max="4" width="13.28515625" style="32" customWidth="1"/>
    <col min="5" max="5" width="12.28515625" style="32" customWidth="1"/>
    <col min="6" max="6" width="12" style="32" customWidth="1"/>
    <col min="7" max="16384" width="9.140625" style="32"/>
  </cols>
  <sheetData>
    <row r="1" spans="1:6" ht="18" customHeight="1">
      <c r="A1" s="336" t="s">
        <v>567</v>
      </c>
      <c r="B1" s="336"/>
      <c r="C1" s="336"/>
      <c r="D1" s="336"/>
      <c r="E1" s="336"/>
      <c r="F1" s="336"/>
    </row>
    <row r="2" spans="1:6" ht="39" customHeight="1">
      <c r="A2" s="337" t="s">
        <v>568</v>
      </c>
      <c r="B2" s="337"/>
      <c r="C2" s="337"/>
      <c r="D2" s="337"/>
      <c r="E2" s="337"/>
      <c r="F2" s="337"/>
    </row>
    <row r="3" spans="1:6" ht="15.75" customHeight="1">
      <c r="A3" s="76"/>
      <c r="B3" s="76"/>
      <c r="C3" s="76"/>
      <c r="D3" s="76"/>
      <c r="E3" s="76"/>
      <c r="F3" s="76"/>
    </row>
    <row r="4" spans="1:6" ht="18" customHeight="1" thickBot="1">
      <c r="A4" s="77"/>
      <c r="B4" s="78"/>
      <c r="C4" s="78"/>
      <c r="D4" s="77"/>
      <c r="E4" s="335" t="s">
        <v>278</v>
      </c>
      <c r="F4" s="335"/>
    </row>
    <row r="5" spans="1:6" ht="18" customHeight="1" thickBot="1">
      <c r="A5" s="340" t="s">
        <v>279</v>
      </c>
      <c r="B5" s="342" t="s">
        <v>280</v>
      </c>
      <c r="C5" s="343"/>
      <c r="D5" s="323" t="s">
        <v>4</v>
      </c>
      <c r="E5" s="338" t="s">
        <v>5</v>
      </c>
      <c r="F5" s="339"/>
    </row>
    <row r="6" spans="1:6" ht="39" customHeight="1" thickBot="1">
      <c r="A6" s="341"/>
      <c r="B6" s="344"/>
      <c r="C6" s="345"/>
      <c r="D6" s="324"/>
      <c r="E6" s="27" t="s">
        <v>6</v>
      </c>
      <c r="F6" s="27" t="s">
        <v>7</v>
      </c>
    </row>
    <row r="7" spans="1:6">
      <c r="A7" s="75">
        <v>1</v>
      </c>
      <c r="B7" s="75">
        <v>2</v>
      </c>
      <c r="C7" s="75" t="s">
        <v>114</v>
      </c>
      <c r="D7" s="12">
        <v>4</v>
      </c>
      <c r="E7" s="12">
        <v>5</v>
      </c>
      <c r="F7" s="11">
        <v>6</v>
      </c>
    </row>
    <row r="8" spans="1:6" ht="36.75" customHeight="1">
      <c r="A8" s="28">
        <v>4000</v>
      </c>
      <c r="B8" s="33" t="s">
        <v>281</v>
      </c>
      <c r="C8" s="34"/>
      <c r="D8" s="35">
        <f>SUM(D10,D169,D204)</f>
        <v>647280.20000000007</v>
      </c>
      <c r="E8" s="35">
        <f>SUM(E10,E169,E204)</f>
        <v>613531.9</v>
      </c>
      <c r="F8" s="35">
        <f>SUM(F10,F169,F204)</f>
        <v>33748.300000000003</v>
      </c>
    </row>
    <row r="9" spans="1:6">
      <c r="A9" s="28"/>
      <c r="B9" s="36" t="s">
        <v>282</v>
      </c>
      <c r="C9" s="34"/>
      <c r="D9" s="35"/>
      <c r="E9" s="35"/>
      <c r="F9" s="35"/>
    </row>
    <row r="10" spans="1:6" ht="42" customHeight="1">
      <c r="A10" s="28">
        <v>4050</v>
      </c>
      <c r="B10" s="37" t="s">
        <v>283</v>
      </c>
      <c r="C10" s="38" t="s">
        <v>284</v>
      </c>
      <c r="D10" s="35">
        <f>SUM(D12,D25,D68,D83,D93,D125,D140)</f>
        <v>613531.9</v>
      </c>
      <c r="E10" s="35">
        <f>SUM(E12,E25,E68,E83,E93,E125,E140)</f>
        <v>613531.9</v>
      </c>
      <c r="F10" s="35">
        <f>SUM(F12,F25,F68,F83,F93,F125,F140)</f>
        <v>0</v>
      </c>
    </row>
    <row r="11" spans="1:6">
      <c r="A11" s="28"/>
      <c r="B11" s="36" t="s">
        <v>282</v>
      </c>
      <c r="C11" s="34"/>
      <c r="D11" s="35"/>
      <c r="E11" s="35"/>
      <c r="F11" s="35"/>
    </row>
    <row r="12" spans="1:6" ht="30.75" customHeight="1">
      <c r="A12" s="28">
        <v>4100</v>
      </c>
      <c r="B12" s="16" t="s">
        <v>285</v>
      </c>
      <c r="C12" s="39" t="s">
        <v>284</v>
      </c>
      <c r="D12" s="35">
        <f>SUM(D14,D19,D22)</f>
        <v>81080.600000000006</v>
      </c>
      <c r="E12" s="35">
        <f>SUM(E14,E19,E22)</f>
        <v>81080.600000000006</v>
      </c>
      <c r="F12" s="35" t="s">
        <v>10</v>
      </c>
    </row>
    <row r="13" spans="1:6">
      <c r="A13" s="28"/>
      <c r="B13" s="36" t="s">
        <v>282</v>
      </c>
      <c r="C13" s="34"/>
      <c r="D13" s="35"/>
      <c r="E13" s="35"/>
      <c r="F13" s="35"/>
    </row>
    <row r="14" spans="1:6" ht="24">
      <c r="A14" s="28">
        <v>4110</v>
      </c>
      <c r="B14" s="40" t="s">
        <v>286</v>
      </c>
      <c r="C14" s="39" t="s">
        <v>284</v>
      </c>
      <c r="D14" s="35">
        <f>SUM(D16:D18)</f>
        <v>81080.600000000006</v>
      </c>
      <c r="E14" s="35">
        <f>SUM(E16:E18)</f>
        <v>81080.600000000006</v>
      </c>
      <c r="F14" s="41" t="s">
        <v>107</v>
      </c>
    </row>
    <row r="15" spans="1:6">
      <c r="A15" s="28"/>
      <c r="B15" s="36" t="s">
        <v>112</v>
      </c>
      <c r="C15" s="39"/>
      <c r="D15" s="35"/>
      <c r="E15" s="35"/>
      <c r="F15" s="41"/>
    </row>
    <row r="16" spans="1:6" ht="24">
      <c r="A16" s="28">
        <v>4111</v>
      </c>
      <c r="B16" s="42" t="s">
        <v>287</v>
      </c>
      <c r="C16" s="43" t="s">
        <v>288</v>
      </c>
      <c r="D16" s="14">
        <f>SUM(E16:F16)</f>
        <v>80822</v>
      </c>
      <c r="E16" s="35">
        <v>80822</v>
      </c>
      <c r="F16" s="41" t="s">
        <v>107</v>
      </c>
    </row>
    <row r="17" spans="1:6" ht="24">
      <c r="A17" s="28">
        <v>4112</v>
      </c>
      <c r="B17" s="42" t="s">
        <v>289</v>
      </c>
      <c r="C17" s="43" t="s">
        <v>290</v>
      </c>
      <c r="D17" s="14">
        <f>SUM(E17:F17)</f>
        <v>258.60000000000002</v>
      </c>
      <c r="E17" s="35">
        <v>258.60000000000002</v>
      </c>
      <c r="F17" s="41" t="s">
        <v>107</v>
      </c>
    </row>
    <row r="18" spans="1:6">
      <c r="A18" s="28">
        <v>4114</v>
      </c>
      <c r="B18" s="42" t="s">
        <v>291</v>
      </c>
      <c r="C18" s="43" t="s">
        <v>292</v>
      </c>
      <c r="D18" s="14">
        <f>SUM(E18:F18)</f>
        <v>0</v>
      </c>
      <c r="E18" s="35">
        <v>0</v>
      </c>
      <c r="F18" s="41" t="s">
        <v>107</v>
      </c>
    </row>
    <row r="19" spans="1:6" ht="22.5">
      <c r="A19" s="28">
        <v>4120</v>
      </c>
      <c r="B19" s="44" t="s">
        <v>293</v>
      </c>
      <c r="C19" s="39" t="s">
        <v>284</v>
      </c>
      <c r="D19" s="35">
        <f>SUM(D21)</f>
        <v>0</v>
      </c>
      <c r="E19" s="35">
        <f>SUM(E21)</f>
        <v>0</v>
      </c>
      <c r="F19" s="41" t="s">
        <v>107</v>
      </c>
    </row>
    <row r="20" spans="1:6">
      <c r="A20" s="28"/>
      <c r="B20" s="36" t="s">
        <v>112</v>
      </c>
      <c r="C20" s="39"/>
      <c r="D20" s="35"/>
      <c r="E20" s="35"/>
      <c r="F20" s="41"/>
    </row>
    <row r="21" spans="1:6" ht="13.5" customHeight="1">
      <c r="A21" s="28">
        <v>4121</v>
      </c>
      <c r="B21" s="42" t="s">
        <v>294</v>
      </c>
      <c r="C21" s="43" t="s">
        <v>295</v>
      </c>
      <c r="D21" s="14">
        <f>SUM(E21:F21)</f>
        <v>0</v>
      </c>
      <c r="E21" s="35">
        <v>0</v>
      </c>
      <c r="F21" s="41" t="s">
        <v>107</v>
      </c>
    </row>
    <row r="22" spans="1:6" ht="25.5" customHeight="1">
      <c r="A22" s="28">
        <v>4130</v>
      </c>
      <c r="B22" s="44" t="s">
        <v>296</v>
      </c>
      <c r="C22" s="39" t="s">
        <v>284</v>
      </c>
      <c r="D22" s="35">
        <f>SUM(D24)</f>
        <v>0</v>
      </c>
      <c r="E22" s="35">
        <f>SUM(E24)</f>
        <v>0</v>
      </c>
      <c r="F22" s="35" t="s">
        <v>10</v>
      </c>
    </row>
    <row r="23" spans="1:6">
      <c r="A23" s="28"/>
      <c r="B23" s="36" t="s">
        <v>112</v>
      </c>
      <c r="C23" s="39"/>
      <c r="D23" s="35"/>
      <c r="E23" s="35"/>
      <c r="F23" s="41"/>
    </row>
    <row r="24" spans="1:6" ht="13.5" customHeight="1">
      <c r="A24" s="28">
        <v>4131</v>
      </c>
      <c r="B24" s="44" t="s">
        <v>297</v>
      </c>
      <c r="C24" s="43" t="s">
        <v>298</v>
      </c>
      <c r="D24" s="14">
        <f>SUM(E24:F24)</f>
        <v>0</v>
      </c>
      <c r="E24" s="35">
        <v>0</v>
      </c>
      <c r="F24" s="41" t="s">
        <v>10</v>
      </c>
    </row>
    <row r="25" spans="1:6" ht="36" customHeight="1">
      <c r="A25" s="28">
        <v>4200</v>
      </c>
      <c r="B25" s="42" t="s">
        <v>299</v>
      </c>
      <c r="C25" s="39" t="s">
        <v>284</v>
      </c>
      <c r="D25" s="35">
        <f>SUM(D27,D36,D41,D51,D54,D58)</f>
        <v>76294.399999999994</v>
      </c>
      <c r="E25" s="35">
        <f>SUM(E27,E36,E41,E51,E54,E58)</f>
        <v>76294.399999999994</v>
      </c>
      <c r="F25" s="41" t="s">
        <v>107</v>
      </c>
    </row>
    <row r="26" spans="1:6">
      <c r="A26" s="28"/>
      <c r="B26" s="36" t="s">
        <v>282</v>
      </c>
      <c r="C26" s="34"/>
      <c r="D26" s="35"/>
      <c r="E26" s="35"/>
      <c r="F26" s="35"/>
    </row>
    <row r="27" spans="1:6" ht="33">
      <c r="A27" s="28">
        <v>4210</v>
      </c>
      <c r="B27" s="44" t="s">
        <v>300</v>
      </c>
      <c r="C27" s="39" t="s">
        <v>284</v>
      </c>
      <c r="D27" s="35">
        <f>SUM(D29:D35)</f>
        <v>53400.9</v>
      </c>
      <c r="E27" s="35">
        <f>SUM(E29:E35)</f>
        <v>53400.9</v>
      </c>
      <c r="F27" s="41" t="s">
        <v>107</v>
      </c>
    </row>
    <row r="28" spans="1:6">
      <c r="A28" s="28"/>
      <c r="B28" s="36" t="s">
        <v>112</v>
      </c>
      <c r="C28" s="39"/>
      <c r="D28" s="35"/>
      <c r="E28" s="35"/>
      <c r="F28" s="41"/>
    </row>
    <row r="29" spans="1:6" ht="24">
      <c r="A29" s="28">
        <v>4211</v>
      </c>
      <c r="B29" s="42" t="s">
        <v>301</v>
      </c>
      <c r="C29" s="43" t="s">
        <v>302</v>
      </c>
      <c r="D29" s="14">
        <f t="shared" ref="D29:D35" si="0">SUM(E29:F29)</f>
        <v>0</v>
      </c>
      <c r="E29" s="35">
        <v>0</v>
      </c>
      <c r="F29" s="41" t="s">
        <v>107</v>
      </c>
    </row>
    <row r="30" spans="1:6">
      <c r="A30" s="28">
        <v>4212</v>
      </c>
      <c r="B30" s="44" t="s">
        <v>303</v>
      </c>
      <c r="C30" s="43" t="s">
        <v>304</v>
      </c>
      <c r="D30" s="14">
        <f t="shared" si="0"/>
        <v>9900</v>
      </c>
      <c r="E30" s="35">
        <v>9900</v>
      </c>
      <c r="F30" s="41" t="s">
        <v>107</v>
      </c>
    </row>
    <row r="31" spans="1:6">
      <c r="A31" s="28">
        <v>4213</v>
      </c>
      <c r="B31" s="42" t="s">
        <v>305</v>
      </c>
      <c r="C31" s="43" t="s">
        <v>306</v>
      </c>
      <c r="D31" s="14">
        <f t="shared" si="0"/>
        <v>41752</v>
      </c>
      <c r="E31" s="35">
        <v>41752</v>
      </c>
      <c r="F31" s="41" t="s">
        <v>107</v>
      </c>
    </row>
    <row r="32" spans="1:6">
      <c r="A32" s="28">
        <v>4214</v>
      </c>
      <c r="B32" s="42" t="s">
        <v>307</v>
      </c>
      <c r="C32" s="43" t="s">
        <v>308</v>
      </c>
      <c r="D32" s="14">
        <f t="shared" si="0"/>
        <v>1648.9</v>
      </c>
      <c r="E32" s="35">
        <v>1648.9</v>
      </c>
      <c r="F32" s="41" t="s">
        <v>107</v>
      </c>
    </row>
    <row r="33" spans="1:6">
      <c r="A33" s="28">
        <v>4215</v>
      </c>
      <c r="B33" s="42" t="s">
        <v>309</v>
      </c>
      <c r="C33" s="43" t="s">
        <v>310</v>
      </c>
      <c r="D33" s="14">
        <f t="shared" si="0"/>
        <v>100</v>
      </c>
      <c r="E33" s="35">
        <v>100</v>
      </c>
      <c r="F33" s="41" t="s">
        <v>107</v>
      </c>
    </row>
    <row r="34" spans="1:6" ht="17.25" customHeight="1">
      <c r="A34" s="28">
        <v>4216</v>
      </c>
      <c r="B34" s="42" t="s">
        <v>311</v>
      </c>
      <c r="C34" s="43" t="s">
        <v>312</v>
      </c>
      <c r="D34" s="14">
        <f t="shared" si="0"/>
        <v>0</v>
      </c>
      <c r="E34" s="35">
        <v>0</v>
      </c>
      <c r="F34" s="41" t="s">
        <v>107</v>
      </c>
    </row>
    <row r="35" spans="1:6">
      <c r="A35" s="28">
        <v>4217</v>
      </c>
      <c r="B35" s="42" t="s">
        <v>313</v>
      </c>
      <c r="C35" s="43" t="s">
        <v>314</v>
      </c>
      <c r="D35" s="14">
        <f t="shared" si="0"/>
        <v>0</v>
      </c>
      <c r="E35" s="35">
        <v>0</v>
      </c>
      <c r="F35" s="41" t="s">
        <v>107</v>
      </c>
    </row>
    <row r="36" spans="1:6" ht="24">
      <c r="A36" s="28">
        <v>4220</v>
      </c>
      <c r="B36" s="44" t="s">
        <v>315</v>
      </c>
      <c r="C36" s="39" t="s">
        <v>284</v>
      </c>
      <c r="D36" s="35">
        <f>SUM(D38:D40)</f>
        <v>668</v>
      </c>
      <c r="E36" s="35">
        <f>SUM(E38:E40)</f>
        <v>668</v>
      </c>
      <c r="F36" s="41" t="s">
        <v>107</v>
      </c>
    </row>
    <row r="37" spans="1:6">
      <c r="A37" s="28"/>
      <c r="B37" s="36" t="s">
        <v>112</v>
      </c>
      <c r="C37" s="39"/>
      <c r="D37" s="35"/>
      <c r="E37" s="35"/>
      <c r="F37" s="41"/>
    </row>
    <row r="38" spans="1:6">
      <c r="A38" s="28">
        <v>4221</v>
      </c>
      <c r="B38" s="42" t="s">
        <v>316</v>
      </c>
      <c r="C38" s="45">
        <v>4221</v>
      </c>
      <c r="D38" s="14">
        <f>SUM(E38:F38)</f>
        <v>668</v>
      </c>
      <c r="E38" s="35">
        <v>668</v>
      </c>
      <c r="F38" s="41" t="s">
        <v>107</v>
      </c>
    </row>
    <row r="39" spans="1:6">
      <c r="A39" s="28">
        <v>4222</v>
      </c>
      <c r="B39" s="42" t="s">
        <v>317</v>
      </c>
      <c r="C39" s="43" t="s">
        <v>318</v>
      </c>
      <c r="D39" s="14">
        <f>SUM(E39:F39)</f>
        <v>0</v>
      </c>
      <c r="E39" s="35">
        <v>0</v>
      </c>
      <c r="F39" s="41" t="s">
        <v>107</v>
      </c>
    </row>
    <row r="40" spans="1:6">
      <c r="A40" s="28">
        <v>4223</v>
      </c>
      <c r="B40" s="42" t="s">
        <v>319</v>
      </c>
      <c r="C40" s="43" t="s">
        <v>320</v>
      </c>
      <c r="D40" s="14">
        <f>SUM(E40:F40)</f>
        <v>0</v>
      </c>
      <c r="E40" s="35">
        <v>0</v>
      </c>
      <c r="F40" s="41" t="s">
        <v>107</v>
      </c>
    </row>
    <row r="41" spans="1:6" ht="45">
      <c r="A41" s="28">
        <v>4230</v>
      </c>
      <c r="B41" s="44" t="s">
        <v>321</v>
      </c>
      <c r="C41" s="39" t="s">
        <v>284</v>
      </c>
      <c r="D41" s="35">
        <f>SUM(D43:D50)</f>
        <v>14299.5</v>
      </c>
      <c r="E41" s="35">
        <f>SUM(E43:E50)</f>
        <v>14299.5</v>
      </c>
      <c r="F41" s="41" t="s">
        <v>107</v>
      </c>
    </row>
    <row r="42" spans="1:6">
      <c r="A42" s="28"/>
      <c r="B42" s="36" t="s">
        <v>112</v>
      </c>
      <c r="C42" s="39"/>
      <c r="D42" s="35"/>
      <c r="E42" s="35"/>
      <c r="F42" s="41"/>
    </row>
    <row r="43" spans="1:6">
      <c r="A43" s="28">
        <v>4231</v>
      </c>
      <c r="B43" s="42" t="s">
        <v>322</v>
      </c>
      <c r="C43" s="43" t="s">
        <v>323</v>
      </c>
      <c r="D43" s="14">
        <f>SUM(E43:F43)</f>
        <v>100</v>
      </c>
      <c r="E43" s="35">
        <v>100</v>
      </c>
      <c r="F43" s="41" t="s">
        <v>107</v>
      </c>
    </row>
    <row r="44" spans="1:6">
      <c r="A44" s="28">
        <v>4232</v>
      </c>
      <c r="B44" s="42" t="s">
        <v>324</v>
      </c>
      <c r="C44" s="43" t="s">
        <v>325</v>
      </c>
      <c r="D44" s="14">
        <f t="shared" ref="D44:D50" si="1">SUM(E44:F44)</f>
        <v>496.8</v>
      </c>
      <c r="E44" s="35">
        <v>496.8</v>
      </c>
      <c r="F44" s="41" t="s">
        <v>107</v>
      </c>
    </row>
    <row r="45" spans="1:6" ht="24">
      <c r="A45" s="28">
        <v>4233</v>
      </c>
      <c r="B45" s="42" t="s">
        <v>326</v>
      </c>
      <c r="C45" s="43" t="s">
        <v>327</v>
      </c>
      <c r="D45" s="14">
        <f t="shared" si="1"/>
        <v>100</v>
      </c>
      <c r="E45" s="35">
        <v>100</v>
      </c>
      <c r="F45" s="41" t="s">
        <v>107</v>
      </c>
    </row>
    <row r="46" spans="1:6">
      <c r="A46" s="28">
        <v>4234</v>
      </c>
      <c r="B46" s="42" t="s">
        <v>328</v>
      </c>
      <c r="C46" s="43" t="s">
        <v>329</v>
      </c>
      <c r="D46" s="14">
        <f t="shared" si="1"/>
        <v>650</v>
      </c>
      <c r="E46" s="35">
        <v>650</v>
      </c>
      <c r="F46" s="41" t="s">
        <v>107</v>
      </c>
    </row>
    <row r="47" spans="1:6">
      <c r="A47" s="28">
        <v>4235</v>
      </c>
      <c r="B47" s="46" t="s">
        <v>330</v>
      </c>
      <c r="C47" s="47">
        <v>4235</v>
      </c>
      <c r="D47" s="14">
        <f t="shared" si="1"/>
        <v>0</v>
      </c>
      <c r="E47" s="35">
        <v>0</v>
      </c>
      <c r="F47" s="41" t="s">
        <v>107</v>
      </c>
    </row>
    <row r="48" spans="1:6" ht="24">
      <c r="A48" s="28">
        <v>4236</v>
      </c>
      <c r="B48" s="42" t="s">
        <v>331</v>
      </c>
      <c r="C48" s="43" t="s">
        <v>332</v>
      </c>
      <c r="D48" s="14">
        <f t="shared" si="1"/>
        <v>0</v>
      </c>
      <c r="E48" s="35">
        <v>0</v>
      </c>
      <c r="F48" s="41" t="s">
        <v>107</v>
      </c>
    </row>
    <row r="49" spans="1:6">
      <c r="A49" s="28">
        <v>4237</v>
      </c>
      <c r="B49" s="42" t="s">
        <v>333</v>
      </c>
      <c r="C49" s="43" t="s">
        <v>334</v>
      </c>
      <c r="D49" s="14">
        <f t="shared" si="1"/>
        <v>1000</v>
      </c>
      <c r="E49" s="35">
        <v>1000</v>
      </c>
      <c r="F49" s="41" t="s">
        <v>107</v>
      </c>
    </row>
    <row r="50" spans="1:6">
      <c r="A50" s="28">
        <v>4238</v>
      </c>
      <c r="B50" s="42" t="s">
        <v>335</v>
      </c>
      <c r="C50" s="43" t="s">
        <v>336</v>
      </c>
      <c r="D50" s="14">
        <f t="shared" si="1"/>
        <v>11952.7</v>
      </c>
      <c r="E50" s="35">
        <v>11952.7</v>
      </c>
      <c r="F50" s="41" t="s">
        <v>107</v>
      </c>
    </row>
    <row r="51" spans="1:6" ht="24">
      <c r="A51" s="28">
        <v>4240</v>
      </c>
      <c r="B51" s="44" t="s">
        <v>337</v>
      </c>
      <c r="C51" s="39" t="s">
        <v>284</v>
      </c>
      <c r="D51" s="35">
        <f>SUM(D53)</f>
        <v>1826</v>
      </c>
      <c r="E51" s="35">
        <f>SUM(E53)</f>
        <v>1826</v>
      </c>
      <c r="F51" s="41" t="s">
        <v>107</v>
      </c>
    </row>
    <row r="52" spans="1:6">
      <c r="A52" s="28"/>
      <c r="B52" s="36" t="s">
        <v>112</v>
      </c>
      <c r="C52" s="39"/>
      <c r="D52" s="35"/>
      <c r="E52" s="35"/>
      <c r="F52" s="41"/>
    </row>
    <row r="53" spans="1:6">
      <c r="A53" s="28">
        <v>4241</v>
      </c>
      <c r="B53" s="42" t="s">
        <v>338</v>
      </c>
      <c r="C53" s="43" t="s">
        <v>339</v>
      </c>
      <c r="D53" s="14">
        <f>SUM(E53:F53)</f>
        <v>1826</v>
      </c>
      <c r="E53" s="35">
        <v>1826</v>
      </c>
      <c r="F53" s="41" t="s">
        <v>107</v>
      </c>
    </row>
    <row r="54" spans="1:6" ht="28.5" customHeight="1">
      <c r="A54" s="28">
        <v>4250</v>
      </c>
      <c r="B54" s="44" t="s">
        <v>340</v>
      </c>
      <c r="C54" s="39" t="s">
        <v>284</v>
      </c>
      <c r="D54" s="35">
        <f>SUM(D56:D57)</f>
        <v>2200</v>
      </c>
      <c r="E54" s="35">
        <f>SUM(E56:E57)</f>
        <v>2200</v>
      </c>
      <c r="F54" s="41" t="s">
        <v>107</v>
      </c>
    </row>
    <row r="55" spans="1:6">
      <c r="A55" s="28"/>
      <c r="B55" s="36" t="s">
        <v>112</v>
      </c>
      <c r="C55" s="39"/>
      <c r="D55" s="35"/>
      <c r="E55" s="35"/>
      <c r="F55" s="41"/>
    </row>
    <row r="56" spans="1:6" ht="24">
      <c r="A56" s="28">
        <v>4251</v>
      </c>
      <c r="B56" s="42" t="s">
        <v>341</v>
      </c>
      <c r="C56" s="43" t="s">
        <v>342</v>
      </c>
      <c r="D56" s="14">
        <f>SUM(E56:F56)</f>
        <v>500</v>
      </c>
      <c r="E56" s="35">
        <v>500</v>
      </c>
      <c r="F56" s="41" t="s">
        <v>107</v>
      </c>
    </row>
    <row r="57" spans="1:6" ht="24">
      <c r="A57" s="28">
        <v>4252</v>
      </c>
      <c r="B57" s="42" t="s">
        <v>343</v>
      </c>
      <c r="C57" s="43" t="s">
        <v>344</v>
      </c>
      <c r="D57" s="14">
        <f>SUM(E57:F57)</f>
        <v>1700</v>
      </c>
      <c r="E57" s="35">
        <v>1700</v>
      </c>
      <c r="F57" s="41" t="s">
        <v>107</v>
      </c>
    </row>
    <row r="58" spans="1:6" ht="33">
      <c r="A58" s="28">
        <v>4260</v>
      </c>
      <c r="B58" s="44" t="s">
        <v>345</v>
      </c>
      <c r="C58" s="39" t="s">
        <v>284</v>
      </c>
      <c r="D58" s="35">
        <f>SUM(D60:D67)</f>
        <v>3900</v>
      </c>
      <c r="E58" s="35">
        <f>SUM(E60:E67)</f>
        <v>3900</v>
      </c>
      <c r="F58" s="41" t="s">
        <v>107</v>
      </c>
    </row>
    <row r="59" spans="1:6">
      <c r="A59" s="28"/>
      <c r="B59" s="36" t="s">
        <v>112</v>
      </c>
      <c r="C59" s="39"/>
      <c r="D59" s="35"/>
      <c r="E59" s="35"/>
      <c r="F59" s="41"/>
    </row>
    <row r="60" spans="1:6">
      <c r="A60" s="28">
        <v>4261</v>
      </c>
      <c r="B60" s="42" t="s">
        <v>346</v>
      </c>
      <c r="C60" s="43" t="s">
        <v>347</v>
      </c>
      <c r="D60" s="14">
        <f t="shared" ref="D60:D67" si="2">SUM(E60:F60)</f>
        <v>950</v>
      </c>
      <c r="E60" s="35">
        <v>950</v>
      </c>
      <c r="F60" s="41" t="s">
        <v>107</v>
      </c>
    </row>
    <row r="61" spans="1:6">
      <c r="A61" s="28">
        <v>4262</v>
      </c>
      <c r="B61" s="42" t="s">
        <v>348</v>
      </c>
      <c r="C61" s="43" t="s">
        <v>349</v>
      </c>
      <c r="D61" s="14">
        <f t="shared" si="2"/>
        <v>0</v>
      </c>
      <c r="E61" s="35">
        <v>0</v>
      </c>
      <c r="F61" s="41" t="s">
        <v>107</v>
      </c>
    </row>
    <row r="62" spans="1:6" ht="24">
      <c r="A62" s="28">
        <v>4263</v>
      </c>
      <c r="B62" s="42" t="s">
        <v>350</v>
      </c>
      <c r="C62" s="43" t="s">
        <v>351</v>
      </c>
      <c r="D62" s="14">
        <f t="shared" si="2"/>
        <v>0</v>
      </c>
      <c r="E62" s="35">
        <v>0</v>
      </c>
      <c r="F62" s="41" t="s">
        <v>107</v>
      </c>
    </row>
    <row r="63" spans="1:6">
      <c r="A63" s="28">
        <v>4264</v>
      </c>
      <c r="B63" s="42" t="s">
        <v>352</v>
      </c>
      <c r="C63" s="43" t="s">
        <v>353</v>
      </c>
      <c r="D63" s="14">
        <f t="shared" si="2"/>
        <v>1600</v>
      </c>
      <c r="E63" s="35">
        <v>1600</v>
      </c>
      <c r="F63" s="41" t="s">
        <v>107</v>
      </c>
    </row>
    <row r="64" spans="1:6" ht="24">
      <c r="A64" s="28">
        <v>4265</v>
      </c>
      <c r="B64" s="48" t="s">
        <v>354</v>
      </c>
      <c r="C64" s="43" t="s">
        <v>355</v>
      </c>
      <c r="D64" s="14">
        <f t="shared" si="2"/>
        <v>0</v>
      </c>
      <c r="E64" s="35">
        <v>0</v>
      </c>
      <c r="F64" s="41" t="s">
        <v>107</v>
      </c>
    </row>
    <row r="65" spans="1:6">
      <c r="A65" s="28">
        <v>4266</v>
      </c>
      <c r="B65" s="42" t="s">
        <v>356</v>
      </c>
      <c r="C65" s="43" t="s">
        <v>357</v>
      </c>
      <c r="D65" s="14">
        <f t="shared" si="2"/>
        <v>0</v>
      </c>
      <c r="E65" s="35">
        <v>0</v>
      </c>
      <c r="F65" s="41" t="s">
        <v>107</v>
      </c>
    </row>
    <row r="66" spans="1:6">
      <c r="A66" s="28">
        <v>4267</v>
      </c>
      <c r="B66" s="42" t="s">
        <v>358</v>
      </c>
      <c r="C66" s="43" t="s">
        <v>359</v>
      </c>
      <c r="D66" s="14">
        <f t="shared" si="2"/>
        <v>350</v>
      </c>
      <c r="E66" s="35">
        <v>350</v>
      </c>
      <c r="F66" s="41" t="s">
        <v>107</v>
      </c>
    </row>
    <row r="67" spans="1:6">
      <c r="A67" s="28">
        <v>4268</v>
      </c>
      <c r="B67" s="42" t="s">
        <v>360</v>
      </c>
      <c r="C67" s="43" t="s">
        <v>361</v>
      </c>
      <c r="D67" s="14">
        <f t="shared" si="2"/>
        <v>1000</v>
      </c>
      <c r="E67" s="35">
        <v>1000</v>
      </c>
      <c r="F67" s="41" t="s">
        <v>107</v>
      </c>
    </row>
    <row r="68" spans="1:6" ht="11.25" customHeight="1">
      <c r="A68" s="28">
        <v>4300</v>
      </c>
      <c r="B68" s="44" t="s">
        <v>362</v>
      </c>
      <c r="C68" s="39" t="s">
        <v>284</v>
      </c>
      <c r="D68" s="35">
        <f>SUM(D70,D74,D78)</f>
        <v>0</v>
      </c>
      <c r="E68" s="35">
        <f>SUM(E70,E74,E78)</f>
        <v>0</v>
      </c>
      <c r="F68" s="41" t="s">
        <v>107</v>
      </c>
    </row>
    <row r="69" spans="1:6">
      <c r="A69" s="28"/>
      <c r="B69" s="36" t="s">
        <v>282</v>
      </c>
      <c r="C69" s="34"/>
      <c r="D69" s="35"/>
      <c r="E69" s="35"/>
      <c r="F69" s="35"/>
    </row>
    <row r="70" spans="1:6">
      <c r="A70" s="28">
        <v>4310</v>
      </c>
      <c r="B70" s="44" t="s">
        <v>363</v>
      </c>
      <c r="C70" s="39" t="s">
        <v>284</v>
      </c>
      <c r="D70" s="35">
        <f>SUM(D72:D73)</f>
        <v>0</v>
      </c>
      <c r="E70" s="35">
        <f>SUM(E72:E73)</f>
        <v>0</v>
      </c>
      <c r="F70" s="35" t="s">
        <v>10</v>
      </c>
    </row>
    <row r="71" spans="1:6">
      <c r="A71" s="28"/>
      <c r="B71" s="36" t="s">
        <v>112</v>
      </c>
      <c r="C71" s="39"/>
      <c r="D71" s="35"/>
      <c r="E71" s="35"/>
      <c r="F71" s="41"/>
    </row>
    <row r="72" spans="1:6">
      <c r="A72" s="28">
        <v>4311</v>
      </c>
      <c r="B72" s="42" t="s">
        <v>364</v>
      </c>
      <c r="C72" s="43" t="s">
        <v>365</v>
      </c>
      <c r="D72" s="14">
        <f>SUM(E72:F72)</f>
        <v>0</v>
      </c>
      <c r="E72" s="35">
        <v>0</v>
      </c>
      <c r="F72" s="41" t="s">
        <v>107</v>
      </c>
    </row>
    <row r="73" spans="1:6">
      <c r="A73" s="28">
        <v>4312</v>
      </c>
      <c r="B73" s="42" t="s">
        <v>366</v>
      </c>
      <c r="C73" s="43" t="s">
        <v>367</v>
      </c>
      <c r="D73" s="14">
        <f>SUM(E73:F73)</f>
        <v>0</v>
      </c>
      <c r="E73" s="35">
        <v>0</v>
      </c>
      <c r="F73" s="41" t="s">
        <v>107</v>
      </c>
    </row>
    <row r="74" spans="1:6">
      <c r="A74" s="28">
        <v>4320</v>
      </c>
      <c r="B74" s="44" t="s">
        <v>368</v>
      </c>
      <c r="C74" s="39" t="s">
        <v>284</v>
      </c>
      <c r="D74" s="35">
        <f>SUM(D76:D77)</f>
        <v>0</v>
      </c>
      <c r="E74" s="35">
        <f>SUM(E76:E77)</f>
        <v>0</v>
      </c>
      <c r="F74" s="35" t="s">
        <v>10</v>
      </c>
    </row>
    <row r="75" spans="1:6">
      <c r="A75" s="28"/>
      <c r="B75" s="36" t="s">
        <v>112</v>
      </c>
      <c r="C75" s="39"/>
      <c r="D75" s="35"/>
      <c r="E75" s="35"/>
      <c r="F75" s="41"/>
    </row>
    <row r="76" spans="1:6" ht="15.75" customHeight="1">
      <c r="A76" s="28">
        <v>4321</v>
      </c>
      <c r="B76" s="42" t="s">
        <v>369</v>
      </c>
      <c r="C76" s="43" t="s">
        <v>370</v>
      </c>
      <c r="D76" s="14">
        <f>SUM(E76:F76)</f>
        <v>0</v>
      </c>
      <c r="E76" s="35">
        <v>0</v>
      </c>
      <c r="F76" s="41" t="s">
        <v>107</v>
      </c>
    </row>
    <row r="77" spans="1:6">
      <c r="A77" s="28">
        <v>4322</v>
      </c>
      <c r="B77" s="42" t="s">
        <v>371</v>
      </c>
      <c r="C77" s="43" t="s">
        <v>372</v>
      </c>
      <c r="D77" s="14">
        <f>SUM(E77:F77)</f>
        <v>0</v>
      </c>
      <c r="E77" s="35">
        <v>0</v>
      </c>
      <c r="F77" s="41" t="s">
        <v>107</v>
      </c>
    </row>
    <row r="78" spans="1:6" ht="22.5">
      <c r="A78" s="28">
        <v>4330</v>
      </c>
      <c r="B78" s="44" t="s">
        <v>373</v>
      </c>
      <c r="C78" s="39" t="s">
        <v>284</v>
      </c>
      <c r="D78" s="35">
        <f>SUM(D80:D82)</f>
        <v>0</v>
      </c>
      <c r="E78" s="35">
        <f>SUM(E80:E82)</f>
        <v>0</v>
      </c>
      <c r="F78" s="41" t="s">
        <v>107</v>
      </c>
    </row>
    <row r="79" spans="1:6">
      <c r="A79" s="28"/>
      <c r="B79" s="36" t="s">
        <v>112</v>
      </c>
      <c r="C79" s="39"/>
      <c r="D79" s="35"/>
      <c r="E79" s="35"/>
      <c r="F79" s="41"/>
    </row>
    <row r="80" spans="1:6" ht="24">
      <c r="A80" s="28">
        <v>4331</v>
      </c>
      <c r="B80" s="42" t="s">
        <v>374</v>
      </c>
      <c r="C80" s="43" t="s">
        <v>375</v>
      </c>
      <c r="D80" s="14">
        <f>SUM(E80:F80)</f>
        <v>0</v>
      </c>
      <c r="E80" s="35">
        <v>0</v>
      </c>
      <c r="F80" s="41" t="s">
        <v>107</v>
      </c>
    </row>
    <row r="81" spans="1:6">
      <c r="A81" s="28">
        <v>4332</v>
      </c>
      <c r="B81" s="42" t="s">
        <v>376</v>
      </c>
      <c r="C81" s="43" t="s">
        <v>377</v>
      </c>
      <c r="D81" s="14">
        <f>SUM(E81:F81)</f>
        <v>0</v>
      </c>
      <c r="E81" s="35">
        <v>0</v>
      </c>
      <c r="F81" s="41" t="s">
        <v>107</v>
      </c>
    </row>
    <row r="82" spans="1:6">
      <c r="A82" s="28">
        <v>4333</v>
      </c>
      <c r="B82" s="42" t="s">
        <v>378</v>
      </c>
      <c r="C82" s="43" t="s">
        <v>379</v>
      </c>
      <c r="D82" s="14">
        <f>SUM(E82:F82)</f>
        <v>0</v>
      </c>
      <c r="E82" s="35">
        <v>0</v>
      </c>
      <c r="F82" s="41" t="s">
        <v>107</v>
      </c>
    </row>
    <row r="83" spans="1:6">
      <c r="A83" s="28">
        <v>4400</v>
      </c>
      <c r="B83" s="42" t="s">
        <v>380</v>
      </c>
      <c r="C83" s="39" t="s">
        <v>284</v>
      </c>
      <c r="D83" s="35">
        <f>SUM(D85,D89)</f>
        <v>365345</v>
      </c>
      <c r="E83" s="35">
        <f>SUM(E85,E89)</f>
        <v>365345</v>
      </c>
      <c r="F83" s="41" t="s">
        <v>107</v>
      </c>
    </row>
    <row r="84" spans="1:6">
      <c r="A84" s="28"/>
      <c r="B84" s="36" t="s">
        <v>282</v>
      </c>
      <c r="C84" s="34"/>
      <c r="D84" s="35"/>
      <c r="E84" s="35"/>
      <c r="F84" s="35"/>
    </row>
    <row r="85" spans="1:6" ht="24">
      <c r="A85" s="28">
        <v>4410</v>
      </c>
      <c r="B85" s="44" t="s">
        <v>381</v>
      </c>
      <c r="C85" s="39" t="s">
        <v>284</v>
      </c>
      <c r="D85" s="35">
        <f>SUM(D87:D88)</f>
        <v>365345</v>
      </c>
      <c r="E85" s="35">
        <f>SUM(E87:E88)</f>
        <v>365345</v>
      </c>
      <c r="F85" s="35" t="s">
        <v>10</v>
      </c>
    </row>
    <row r="86" spans="1:6">
      <c r="A86" s="28"/>
      <c r="B86" s="36" t="s">
        <v>112</v>
      </c>
      <c r="C86" s="39"/>
      <c r="D86" s="35"/>
      <c r="E86" s="35"/>
      <c r="F86" s="41"/>
    </row>
    <row r="87" spans="1:6" ht="24">
      <c r="A87" s="28">
        <v>4411</v>
      </c>
      <c r="B87" s="42" t="s">
        <v>382</v>
      </c>
      <c r="C87" s="43" t="s">
        <v>383</v>
      </c>
      <c r="D87" s="14">
        <f>SUM(E87:F87)</f>
        <v>365345</v>
      </c>
      <c r="E87" s="35">
        <v>365345</v>
      </c>
      <c r="F87" s="41" t="s">
        <v>107</v>
      </c>
    </row>
    <row r="88" spans="1:6" ht="24">
      <c r="A88" s="28">
        <v>4412</v>
      </c>
      <c r="B88" s="42" t="s">
        <v>384</v>
      </c>
      <c r="C88" s="43" t="s">
        <v>385</v>
      </c>
      <c r="D88" s="14">
        <f>SUM(E88:F88)</f>
        <v>0</v>
      </c>
      <c r="E88" s="35">
        <v>0</v>
      </c>
      <c r="F88" s="41" t="s">
        <v>107</v>
      </c>
    </row>
    <row r="89" spans="1:6" ht="24">
      <c r="A89" s="28">
        <v>4420</v>
      </c>
      <c r="B89" s="44" t="s">
        <v>386</v>
      </c>
      <c r="C89" s="39" t="s">
        <v>284</v>
      </c>
      <c r="D89" s="35">
        <f>SUM(D91:D92)</f>
        <v>0</v>
      </c>
      <c r="E89" s="35">
        <f>SUM(E91:E92)</f>
        <v>0</v>
      </c>
      <c r="F89" s="35" t="s">
        <v>10</v>
      </c>
    </row>
    <row r="90" spans="1:6">
      <c r="A90" s="28"/>
      <c r="B90" s="36" t="s">
        <v>112</v>
      </c>
      <c r="C90" s="39"/>
      <c r="D90" s="35"/>
      <c r="E90" s="35"/>
      <c r="F90" s="41"/>
    </row>
    <row r="91" spans="1:6" ht="24">
      <c r="A91" s="28">
        <v>4421</v>
      </c>
      <c r="B91" s="42" t="s">
        <v>387</v>
      </c>
      <c r="C91" s="43" t="s">
        <v>388</v>
      </c>
      <c r="D91" s="14">
        <f>SUM(E91:F91)</f>
        <v>0</v>
      </c>
      <c r="E91" s="35">
        <v>0</v>
      </c>
      <c r="F91" s="41" t="s">
        <v>107</v>
      </c>
    </row>
    <row r="92" spans="1:6" ht="24">
      <c r="A92" s="28">
        <v>4422</v>
      </c>
      <c r="B92" s="42" t="s">
        <v>389</v>
      </c>
      <c r="C92" s="43" t="s">
        <v>390</v>
      </c>
      <c r="D92" s="14">
        <f>SUM(E92:F92)</f>
        <v>0</v>
      </c>
      <c r="E92" s="35">
        <v>0</v>
      </c>
      <c r="F92" s="41" t="s">
        <v>107</v>
      </c>
    </row>
    <row r="93" spans="1:6" ht="22.5">
      <c r="A93" s="28">
        <v>4500</v>
      </c>
      <c r="B93" s="48" t="s">
        <v>391</v>
      </c>
      <c r="C93" s="39" t="s">
        <v>284</v>
      </c>
      <c r="D93" s="35">
        <f>SUM(D95,D99,D103,D114)</f>
        <v>300</v>
      </c>
      <c r="E93" s="35">
        <f>SUM(E95,E99,E103,E114)</f>
        <v>300</v>
      </c>
      <c r="F93" s="41" t="s">
        <v>107</v>
      </c>
    </row>
    <row r="94" spans="1:6">
      <c r="A94" s="28"/>
      <c r="B94" s="36" t="s">
        <v>282</v>
      </c>
      <c r="C94" s="34"/>
      <c r="D94" s="35"/>
      <c r="E94" s="35"/>
      <c r="F94" s="35"/>
    </row>
    <row r="95" spans="1:6" ht="24">
      <c r="A95" s="28">
        <v>4510</v>
      </c>
      <c r="B95" s="49" t="s">
        <v>392</v>
      </c>
      <c r="C95" s="39" t="s">
        <v>284</v>
      </c>
      <c r="D95" s="35">
        <f>SUM(D97:D98)</f>
        <v>0</v>
      </c>
      <c r="E95" s="35">
        <f>SUM(E97:E98)</f>
        <v>0</v>
      </c>
      <c r="F95" s="35" t="s">
        <v>10</v>
      </c>
    </row>
    <row r="96" spans="1:6">
      <c r="A96" s="28"/>
      <c r="B96" s="36" t="s">
        <v>112</v>
      </c>
      <c r="C96" s="39"/>
      <c r="D96" s="35"/>
      <c r="E96" s="35"/>
      <c r="F96" s="41"/>
    </row>
    <row r="97" spans="1:6" ht="24">
      <c r="A97" s="28">
        <v>4511</v>
      </c>
      <c r="B97" s="50" t="s">
        <v>393</v>
      </c>
      <c r="C97" s="43" t="s">
        <v>394</v>
      </c>
      <c r="D97" s="14">
        <f>SUM(E97:F97)</f>
        <v>0</v>
      </c>
      <c r="E97" s="51">
        <v>0</v>
      </c>
      <c r="F97" s="41" t="s">
        <v>107</v>
      </c>
    </row>
    <row r="98" spans="1:6" ht="24">
      <c r="A98" s="28">
        <v>4512</v>
      </c>
      <c r="B98" s="42" t="s">
        <v>395</v>
      </c>
      <c r="C98" s="43" t="s">
        <v>396</v>
      </c>
      <c r="D98" s="14">
        <f>SUM(E98:F98)</f>
        <v>0</v>
      </c>
      <c r="E98" s="51">
        <v>0</v>
      </c>
      <c r="F98" s="41" t="s">
        <v>107</v>
      </c>
    </row>
    <row r="99" spans="1:6" ht="24">
      <c r="A99" s="28">
        <v>4520</v>
      </c>
      <c r="B99" s="49" t="s">
        <v>397</v>
      </c>
      <c r="C99" s="39" t="s">
        <v>284</v>
      </c>
      <c r="D99" s="35">
        <f>SUM(D101:D102)</f>
        <v>0</v>
      </c>
      <c r="E99" s="35">
        <f>SUM(E101:E102)</f>
        <v>0</v>
      </c>
      <c r="F99" s="35" t="s">
        <v>10</v>
      </c>
    </row>
    <row r="100" spans="1:6">
      <c r="A100" s="28"/>
      <c r="B100" s="36" t="s">
        <v>112</v>
      </c>
      <c r="C100" s="39"/>
      <c r="D100" s="35"/>
      <c r="E100" s="35"/>
      <c r="F100" s="41"/>
    </row>
    <row r="101" spans="1:6" ht="30" customHeight="1">
      <c r="A101" s="28">
        <v>4521</v>
      </c>
      <c r="B101" s="42" t="s">
        <v>398</v>
      </c>
      <c r="C101" s="43" t="s">
        <v>399</v>
      </c>
      <c r="D101" s="14">
        <f>SUM(E101:F101)</f>
        <v>0</v>
      </c>
      <c r="E101" s="35">
        <v>0</v>
      </c>
      <c r="F101" s="41" t="s">
        <v>107</v>
      </c>
    </row>
    <row r="102" spans="1:6" ht="24">
      <c r="A102" s="28">
        <v>4522</v>
      </c>
      <c r="B102" s="42" t="s">
        <v>400</v>
      </c>
      <c r="C102" s="43" t="s">
        <v>401</v>
      </c>
      <c r="D102" s="14">
        <f>SUM(E102:F102)</f>
        <v>0</v>
      </c>
      <c r="E102" s="52">
        <v>0</v>
      </c>
      <c r="F102" s="41" t="s">
        <v>107</v>
      </c>
    </row>
    <row r="103" spans="1:6" ht="38.25" customHeight="1">
      <c r="A103" s="28">
        <v>4530</v>
      </c>
      <c r="B103" s="49" t="s">
        <v>402</v>
      </c>
      <c r="C103" s="39" t="s">
        <v>284</v>
      </c>
      <c r="D103" s="35">
        <f>SUM(D105:D107)</f>
        <v>300</v>
      </c>
      <c r="E103" s="35">
        <f>SUM(E105:E107)</f>
        <v>300</v>
      </c>
      <c r="F103" s="41" t="s">
        <v>107</v>
      </c>
    </row>
    <row r="104" spans="1:6">
      <c r="A104" s="28"/>
      <c r="B104" s="36" t="s">
        <v>112</v>
      </c>
      <c r="C104" s="39"/>
      <c r="D104" s="35"/>
      <c r="E104" s="35"/>
      <c r="F104" s="41" t="s">
        <v>107</v>
      </c>
    </row>
    <row r="105" spans="1:6" ht="38.25" customHeight="1">
      <c r="A105" s="28">
        <v>4531</v>
      </c>
      <c r="B105" s="46" t="s">
        <v>403</v>
      </c>
      <c r="C105" s="43" t="s">
        <v>404</v>
      </c>
      <c r="D105" s="14">
        <f>SUM(E105:F105)</f>
        <v>0</v>
      </c>
      <c r="E105" s="35">
        <v>0</v>
      </c>
      <c r="F105" s="41" t="s">
        <v>107</v>
      </c>
    </row>
    <row r="106" spans="1:6" ht="38.25" customHeight="1">
      <c r="A106" s="28">
        <v>4532</v>
      </c>
      <c r="B106" s="46" t="s">
        <v>405</v>
      </c>
      <c r="C106" s="43" t="s">
        <v>406</v>
      </c>
      <c r="D106" s="14">
        <f>SUM(E106:F106)</f>
        <v>0</v>
      </c>
      <c r="E106" s="35">
        <v>0</v>
      </c>
      <c r="F106" s="41" t="s">
        <v>107</v>
      </c>
    </row>
    <row r="107" spans="1:6" ht="24">
      <c r="A107" s="28">
        <v>4533</v>
      </c>
      <c r="B107" s="46" t="s">
        <v>407</v>
      </c>
      <c r="C107" s="43" t="s">
        <v>408</v>
      </c>
      <c r="D107" s="35">
        <f>SUM(D109,D112,D113)</f>
        <v>300</v>
      </c>
      <c r="E107" s="35">
        <f>SUM(E109,E112,E113)</f>
        <v>300</v>
      </c>
      <c r="F107" s="41" t="s">
        <v>107</v>
      </c>
    </row>
    <row r="108" spans="1:6">
      <c r="A108" s="28"/>
      <c r="B108" s="53" t="s">
        <v>282</v>
      </c>
      <c r="C108" s="43"/>
      <c r="D108" s="35"/>
      <c r="E108" s="35"/>
      <c r="F108" s="41" t="s">
        <v>107</v>
      </c>
    </row>
    <row r="109" spans="1:6" ht="24">
      <c r="A109" s="28">
        <v>4534</v>
      </c>
      <c r="B109" s="53" t="s">
        <v>409</v>
      </c>
      <c r="C109" s="43"/>
      <c r="D109" s="35">
        <f>SUM(D111:D111)</f>
        <v>0</v>
      </c>
      <c r="E109" s="35">
        <f>SUM(E111:E111)</f>
        <v>0</v>
      </c>
      <c r="F109" s="41" t="s">
        <v>107</v>
      </c>
    </row>
    <row r="110" spans="1:6">
      <c r="A110" s="28"/>
      <c r="B110" s="53" t="s">
        <v>410</v>
      </c>
      <c r="C110" s="43"/>
      <c r="D110" s="35"/>
      <c r="E110" s="35"/>
      <c r="F110" s="41" t="s">
        <v>107</v>
      </c>
    </row>
    <row r="111" spans="1:6">
      <c r="A111" s="28">
        <v>4536</v>
      </c>
      <c r="B111" s="53" t="s">
        <v>411</v>
      </c>
      <c r="C111" s="43"/>
      <c r="D111" s="14">
        <f>SUM(E111:F111)</f>
        <v>0</v>
      </c>
      <c r="E111" s="35">
        <v>0</v>
      </c>
      <c r="F111" s="41" t="s">
        <v>107</v>
      </c>
    </row>
    <row r="112" spans="1:6">
      <c r="A112" s="28">
        <v>4537</v>
      </c>
      <c r="B112" s="53" t="s">
        <v>412</v>
      </c>
      <c r="C112" s="43"/>
      <c r="D112" s="14">
        <f>SUM(E112:F112)</f>
        <v>0</v>
      </c>
      <c r="E112" s="35">
        <v>0</v>
      </c>
      <c r="F112" s="41" t="s">
        <v>107</v>
      </c>
    </row>
    <row r="113" spans="1:6">
      <c r="A113" s="28">
        <v>4538</v>
      </c>
      <c r="B113" s="53" t="s">
        <v>413</v>
      </c>
      <c r="C113" s="43"/>
      <c r="D113" s="14">
        <f>SUM(E113:F113)</f>
        <v>300</v>
      </c>
      <c r="E113" s="35">
        <v>300</v>
      </c>
      <c r="F113" s="41" t="s">
        <v>107</v>
      </c>
    </row>
    <row r="114" spans="1:6" ht="24">
      <c r="A114" s="28">
        <v>4540</v>
      </c>
      <c r="B114" s="49" t="s">
        <v>414</v>
      </c>
      <c r="C114" s="39" t="s">
        <v>284</v>
      </c>
      <c r="D114" s="35">
        <f>SUM(D116:D118)</f>
        <v>0</v>
      </c>
      <c r="E114" s="100">
        <f>E116+E117+E118</f>
        <v>0</v>
      </c>
      <c r="F114" s="41" t="s">
        <v>107</v>
      </c>
    </row>
    <row r="115" spans="1:6">
      <c r="A115" s="28"/>
      <c r="B115" s="36" t="s">
        <v>112</v>
      </c>
      <c r="C115" s="39"/>
      <c r="D115" s="35"/>
      <c r="E115" s="35"/>
      <c r="F115" s="41"/>
    </row>
    <row r="116" spans="1:6" ht="38.25" customHeight="1">
      <c r="A116" s="28">
        <v>4541</v>
      </c>
      <c r="B116" s="46" t="s">
        <v>415</v>
      </c>
      <c r="C116" s="43" t="s">
        <v>416</v>
      </c>
      <c r="D116" s="14">
        <f>SUM(E116:F116)</f>
        <v>0</v>
      </c>
      <c r="E116" s="99">
        <v>0</v>
      </c>
      <c r="F116" s="41" t="s">
        <v>107</v>
      </c>
    </row>
    <row r="117" spans="1:6" ht="38.25" customHeight="1">
      <c r="A117" s="28">
        <v>4542</v>
      </c>
      <c r="B117" s="46" t="s">
        <v>417</v>
      </c>
      <c r="C117" s="43" t="s">
        <v>418</v>
      </c>
      <c r="D117" s="14">
        <f>SUM(E117:F117)</f>
        <v>0</v>
      </c>
      <c r="E117" s="99">
        <v>0</v>
      </c>
      <c r="F117" s="41" t="s">
        <v>107</v>
      </c>
    </row>
    <row r="118" spans="1:6" ht="24">
      <c r="A118" s="28">
        <v>4543</v>
      </c>
      <c r="B118" s="46" t="s">
        <v>419</v>
      </c>
      <c r="C118" s="43" t="s">
        <v>420</v>
      </c>
      <c r="D118" s="35">
        <f>SUM(D120,D123,D124)</f>
        <v>0</v>
      </c>
      <c r="E118" s="101">
        <f>E120</f>
        <v>0</v>
      </c>
      <c r="F118" s="41" t="s">
        <v>107</v>
      </c>
    </row>
    <row r="119" spans="1:6">
      <c r="A119" s="28"/>
      <c r="B119" s="53" t="s">
        <v>282</v>
      </c>
      <c r="C119" s="43"/>
      <c r="D119" s="35"/>
      <c r="E119" s="35"/>
      <c r="F119" s="41"/>
    </row>
    <row r="120" spans="1:6" ht="24">
      <c r="A120" s="28">
        <v>4544</v>
      </c>
      <c r="B120" s="53" t="s">
        <v>421</v>
      </c>
      <c r="C120" s="43"/>
      <c r="D120" s="35">
        <f>SUM(D122:D122)</f>
        <v>0</v>
      </c>
      <c r="E120" s="101">
        <f>E122+E123+E124</f>
        <v>0</v>
      </c>
      <c r="F120" s="41" t="s">
        <v>107</v>
      </c>
    </row>
    <row r="121" spans="1:6">
      <c r="A121" s="28"/>
      <c r="B121" s="53" t="s">
        <v>410</v>
      </c>
      <c r="C121" s="43"/>
      <c r="D121" s="35"/>
      <c r="E121" s="99"/>
      <c r="F121" s="41" t="s">
        <v>107</v>
      </c>
    </row>
    <row r="122" spans="1:6">
      <c r="A122" s="28">
        <v>4546</v>
      </c>
      <c r="B122" s="53" t="s">
        <v>422</v>
      </c>
      <c r="C122" s="43"/>
      <c r="D122" s="14">
        <f>SUM(E122:F122)</f>
        <v>0</v>
      </c>
      <c r="E122" s="99">
        <v>0</v>
      </c>
      <c r="F122" s="41" t="s">
        <v>107</v>
      </c>
    </row>
    <row r="123" spans="1:6">
      <c r="A123" s="28">
        <v>4547</v>
      </c>
      <c r="B123" s="53" t="s">
        <v>412</v>
      </c>
      <c r="C123" s="43"/>
      <c r="D123" s="14">
        <f>SUM(E123:F123)</f>
        <v>0</v>
      </c>
      <c r="E123" s="99">
        <v>0</v>
      </c>
      <c r="F123" s="41" t="s">
        <v>107</v>
      </c>
    </row>
    <row r="124" spans="1:6">
      <c r="A124" s="28">
        <v>4548</v>
      </c>
      <c r="B124" s="53" t="s">
        <v>413</v>
      </c>
      <c r="C124" s="43"/>
      <c r="D124" s="14">
        <f>SUM(E124:F124)</f>
        <v>0</v>
      </c>
      <c r="E124" s="99">
        <v>0</v>
      </c>
      <c r="F124" s="41" t="s">
        <v>107</v>
      </c>
    </row>
    <row r="125" spans="1:6" ht="32.25" customHeight="1">
      <c r="A125" s="28">
        <v>4600</v>
      </c>
      <c r="B125" s="49" t="s">
        <v>423</v>
      </c>
      <c r="C125" s="39" t="s">
        <v>284</v>
      </c>
      <c r="D125" s="35">
        <f>SUM(D127,D131,D137)</f>
        <v>5000</v>
      </c>
      <c r="E125" s="35">
        <f>SUM(E127,E131,E137)</f>
        <v>5000</v>
      </c>
      <c r="F125" s="41" t="s">
        <v>107</v>
      </c>
    </row>
    <row r="126" spans="1:6">
      <c r="A126" s="28"/>
      <c r="B126" s="36" t="s">
        <v>282</v>
      </c>
      <c r="C126" s="34"/>
      <c r="D126" s="35"/>
      <c r="E126" s="35"/>
      <c r="F126" s="35"/>
    </row>
    <row r="127" spans="1:6">
      <c r="A127" s="28">
        <v>4610</v>
      </c>
      <c r="B127" s="54" t="s">
        <v>424</v>
      </c>
      <c r="C127" s="34"/>
      <c r="D127" s="35">
        <f>SUM(D129:D130)</f>
        <v>0</v>
      </c>
      <c r="E127" s="35">
        <f>SUM(E129:E130)</f>
        <v>0</v>
      </c>
      <c r="F127" s="55" t="s">
        <v>10</v>
      </c>
    </row>
    <row r="128" spans="1:6">
      <c r="A128" s="28"/>
      <c r="B128" s="36" t="s">
        <v>282</v>
      </c>
      <c r="C128" s="34"/>
      <c r="D128" s="35"/>
      <c r="E128" s="35"/>
      <c r="F128" s="41"/>
    </row>
    <row r="129" spans="1:6" ht="25.5">
      <c r="A129" s="28">
        <v>4610</v>
      </c>
      <c r="B129" s="56" t="s">
        <v>425</v>
      </c>
      <c r="C129" s="34" t="s">
        <v>426</v>
      </c>
      <c r="D129" s="14">
        <f>SUM(E129:F129)</f>
        <v>0</v>
      </c>
      <c r="E129" s="35">
        <v>0</v>
      </c>
      <c r="F129" s="41" t="s">
        <v>107</v>
      </c>
    </row>
    <row r="130" spans="1:6" ht="25.5">
      <c r="A130" s="28">
        <v>4620</v>
      </c>
      <c r="B130" s="56" t="s">
        <v>427</v>
      </c>
      <c r="C130" s="34" t="s">
        <v>428</v>
      </c>
      <c r="D130" s="14">
        <f>SUM(E130:F130)</f>
        <v>0</v>
      </c>
      <c r="E130" s="35">
        <v>0</v>
      </c>
      <c r="F130" s="41" t="s">
        <v>107</v>
      </c>
    </row>
    <row r="131" spans="1:6" ht="34.5">
      <c r="A131" s="28">
        <v>4630</v>
      </c>
      <c r="B131" s="44" t="s">
        <v>429</v>
      </c>
      <c r="C131" s="39" t="s">
        <v>284</v>
      </c>
      <c r="D131" s="35">
        <f>SUM(D133:D136)</f>
        <v>5000</v>
      </c>
      <c r="E131" s="35">
        <f>SUM(E133:E136)</f>
        <v>5000</v>
      </c>
      <c r="F131" s="41" t="s">
        <v>107</v>
      </c>
    </row>
    <row r="132" spans="1:6">
      <c r="A132" s="28"/>
      <c r="B132" s="36" t="s">
        <v>112</v>
      </c>
      <c r="C132" s="39"/>
      <c r="D132" s="35"/>
      <c r="E132" s="35"/>
      <c r="F132" s="41"/>
    </row>
    <row r="133" spans="1:6">
      <c r="A133" s="28">
        <v>4631</v>
      </c>
      <c r="B133" s="42" t="s">
        <v>430</v>
      </c>
      <c r="C133" s="43" t="s">
        <v>431</v>
      </c>
      <c r="D133" s="14">
        <f>SUM(E133:F133)</f>
        <v>0</v>
      </c>
      <c r="E133" s="35">
        <v>0</v>
      </c>
      <c r="F133" s="41" t="s">
        <v>107</v>
      </c>
    </row>
    <row r="134" spans="1:6" ht="25.5" customHeight="1">
      <c r="A134" s="28">
        <v>4632</v>
      </c>
      <c r="B134" s="42" t="s">
        <v>432</v>
      </c>
      <c r="C134" s="43" t="s">
        <v>433</v>
      </c>
      <c r="D134" s="14">
        <f>SUM(E134:F134)</f>
        <v>500</v>
      </c>
      <c r="E134" s="35">
        <v>500</v>
      </c>
      <c r="F134" s="41" t="s">
        <v>107</v>
      </c>
    </row>
    <row r="135" spans="1:6" ht="17.25" customHeight="1">
      <c r="A135" s="28">
        <v>4633</v>
      </c>
      <c r="B135" s="42" t="s">
        <v>434</v>
      </c>
      <c r="C135" s="43" t="s">
        <v>435</v>
      </c>
      <c r="D135" s="14">
        <f>SUM(E135:F135)</f>
        <v>0</v>
      </c>
      <c r="E135" s="35">
        <v>0</v>
      </c>
      <c r="F135" s="41" t="s">
        <v>107</v>
      </c>
    </row>
    <row r="136" spans="1:6" ht="14.25" customHeight="1">
      <c r="A136" s="28">
        <v>4634</v>
      </c>
      <c r="B136" s="42" t="s">
        <v>436</v>
      </c>
      <c r="C136" s="43" t="s">
        <v>581</v>
      </c>
      <c r="D136" s="14">
        <f>SUM(E136:F136)</f>
        <v>4500</v>
      </c>
      <c r="E136" s="35">
        <v>4500</v>
      </c>
      <c r="F136" s="41" t="s">
        <v>107</v>
      </c>
    </row>
    <row r="137" spans="1:6">
      <c r="A137" s="28">
        <v>4640</v>
      </c>
      <c r="B137" s="44" t="s">
        <v>437</v>
      </c>
      <c r="C137" s="39" t="s">
        <v>284</v>
      </c>
      <c r="D137" s="35">
        <f>SUM(D139)</f>
        <v>0</v>
      </c>
      <c r="E137" s="35">
        <f>SUM(E139)</f>
        <v>0</v>
      </c>
      <c r="F137" s="41" t="s">
        <v>107</v>
      </c>
    </row>
    <row r="138" spans="1:6">
      <c r="A138" s="28"/>
      <c r="B138" s="36" t="s">
        <v>112</v>
      </c>
      <c r="C138" s="39"/>
      <c r="D138" s="35"/>
      <c r="E138" s="35"/>
      <c r="F138" s="41"/>
    </row>
    <row r="139" spans="1:6">
      <c r="A139" s="28">
        <v>4641</v>
      </c>
      <c r="B139" s="42" t="s">
        <v>438</v>
      </c>
      <c r="C139" s="43" t="s">
        <v>439</v>
      </c>
      <c r="D139" s="14">
        <f>SUM(E139:F139)</f>
        <v>0</v>
      </c>
      <c r="E139" s="35">
        <v>0</v>
      </c>
      <c r="F139" s="41" t="s">
        <v>10</v>
      </c>
    </row>
    <row r="140" spans="1:6" ht="38.25" customHeight="1">
      <c r="A140" s="28">
        <v>4700</v>
      </c>
      <c r="B140" s="44" t="s">
        <v>440</v>
      </c>
      <c r="C140" s="39" t="s">
        <v>284</v>
      </c>
      <c r="D140" s="35">
        <f>SUM(D142,D146,D152,D155,D159,D162,D165)</f>
        <v>85511.9</v>
      </c>
      <c r="E140" s="35">
        <f>SUM(E142,E146,E152,E155,E159,E162,E165)</f>
        <v>85511.9</v>
      </c>
      <c r="F140" s="35">
        <f>SUM(F142,F146,F152,F155,F159,F162,F165)</f>
        <v>0</v>
      </c>
    </row>
    <row r="141" spans="1:6">
      <c r="A141" s="28"/>
      <c r="B141" s="36" t="s">
        <v>282</v>
      </c>
      <c r="C141" s="34"/>
      <c r="D141" s="35"/>
      <c r="E141" s="35"/>
      <c r="F141" s="35"/>
    </row>
    <row r="142" spans="1:6" ht="40.5" customHeight="1">
      <c r="A142" s="28">
        <v>4710</v>
      </c>
      <c r="B142" s="44" t="s">
        <v>441</v>
      </c>
      <c r="C142" s="39" t="s">
        <v>284</v>
      </c>
      <c r="D142" s="35">
        <f>SUM(D144:D145)</f>
        <v>2405</v>
      </c>
      <c r="E142" s="35">
        <f>SUM(E144:E145)</f>
        <v>2405</v>
      </c>
      <c r="F142" s="41" t="s">
        <v>107</v>
      </c>
    </row>
    <row r="143" spans="1:6">
      <c r="A143" s="28"/>
      <c r="B143" s="36" t="s">
        <v>112</v>
      </c>
      <c r="C143" s="39"/>
      <c r="D143" s="35"/>
      <c r="E143" s="35"/>
      <c r="F143" s="41"/>
    </row>
    <row r="144" spans="1:6" ht="51" customHeight="1">
      <c r="A144" s="28">
        <v>4711</v>
      </c>
      <c r="B144" s="42" t="s">
        <v>442</v>
      </c>
      <c r="C144" s="43" t="s">
        <v>443</v>
      </c>
      <c r="D144" s="14">
        <f>SUM(E144:F144)</f>
        <v>0</v>
      </c>
      <c r="E144" s="35">
        <v>0</v>
      </c>
      <c r="F144" s="41" t="s">
        <v>107</v>
      </c>
    </row>
    <row r="145" spans="1:6" ht="29.25" customHeight="1">
      <c r="A145" s="28">
        <v>4712</v>
      </c>
      <c r="B145" s="42" t="s">
        <v>444</v>
      </c>
      <c r="C145" s="43" t="s">
        <v>445</v>
      </c>
      <c r="D145" s="14">
        <f>SUM(E145:F145)</f>
        <v>2405</v>
      </c>
      <c r="E145" s="35">
        <v>2405</v>
      </c>
      <c r="F145" s="41" t="s">
        <v>107</v>
      </c>
    </row>
    <row r="146" spans="1:6" ht="50.25" customHeight="1">
      <c r="A146" s="28">
        <v>4720</v>
      </c>
      <c r="B146" s="44" t="s">
        <v>446</v>
      </c>
      <c r="C146" s="39" t="s">
        <v>284</v>
      </c>
      <c r="D146" s="35">
        <f>SUM(D148:D151)</f>
        <v>400</v>
      </c>
      <c r="E146" s="35">
        <f>SUM(E148:E151)</f>
        <v>400</v>
      </c>
      <c r="F146" s="41" t="s">
        <v>107</v>
      </c>
    </row>
    <row r="147" spans="1:6">
      <c r="A147" s="28"/>
      <c r="B147" s="36" t="s">
        <v>112</v>
      </c>
      <c r="C147" s="39"/>
      <c r="D147" s="35"/>
      <c r="E147" s="35"/>
      <c r="F147" s="41"/>
    </row>
    <row r="148" spans="1:6" ht="15.75" customHeight="1">
      <c r="A148" s="28">
        <v>4721</v>
      </c>
      <c r="B148" s="42" t="s">
        <v>447</v>
      </c>
      <c r="C148" s="43" t="s">
        <v>448</v>
      </c>
      <c r="D148" s="14">
        <f>SUM(E148:F148)</f>
        <v>0</v>
      </c>
      <c r="E148" s="35">
        <v>0</v>
      </c>
      <c r="F148" s="41" t="s">
        <v>107</v>
      </c>
    </row>
    <row r="149" spans="1:6">
      <c r="A149" s="28">
        <v>4722</v>
      </c>
      <c r="B149" s="42" t="s">
        <v>449</v>
      </c>
      <c r="C149" s="47">
        <v>4822</v>
      </c>
      <c r="D149" s="14">
        <f>SUM(E149:F149)</f>
        <v>0</v>
      </c>
      <c r="E149" s="35">
        <v>0</v>
      </c>
      <c r="F149" s="41" t="s">
        <v>107</v>
      </c>
    </row>
    <row r="150" spans="1:6">
      <c r="A150" s="28">
        <v>4723</v>
      </c>
      <c r="B150" s="42" t="s">
        <v>450</v>
      </c>
      <c r="C150" s="43" t="s">
        <v>451</v>
      </c>
      <c r="D150" s="14">
        <f>SUM(E150:F150)</f>
        <v>400</v>
      </c>
      <c r="E150" s="35">
        <v>400</v>
      </c>
      <c r="F150" s="41" t="s">
        <v>107</v>
      </c>
    </row>
    <row r="151" spans="1:6" ht="24">
      <c r="A151" s="28">
        <v>4724</v>
      </c>
      <c r="B151" s="42" t="s">
        <v>452</v>
      </c>
      <c r="C151" s="43" t="s">
        <v>453</v>
      </c>
      <c r="D151" s="14">
        <f>SUM(E151:F151)</f>
        <v>0</v>
      </c>
      <c r="E151" s="35">
        <v>0</v>
      </c>
      <c r="F151" s="41" t="s">
        <v>107</v>
      </c>
    </row>
    <row r="152" spans="1:6" ht="24">
      <c r="A152" s="28">
        <v>4730</v>
      </c>
      <c r="B152" s="44" t="s">
        <v>454</v>
      </c>
      <c r="C152" s="39" t="s">
        <v>284</v>
      </c>
      <c r="D152" s="35">
        <f>SUM(D154)</f>
        <v>0</v>
      </c>
      <c r="E152" s="35">
        <f>SUM(E154)</f>
        <v>0</v>
      </c>
      <c r="F152" s="41" t="s">
        <v>107</v>
      </c>
    </row>
    <row r="153" spans="1:6">
      <c r="A153" s="28"/>
      <c r="B153" s="36" t="s">
        <v>112</v>
      </c>
      <c r="C153" s="39"/>
      <c r="D153" s="35"/>
      <c r="E153" s="35"/>
      <c r="F153" s="41"/>
    </row>
    <row r="154" spans="1:6" ht="24">
      <c r="A154" s="28">
        <v>4731</v>
      </c>
      <c r="B154" s="50" t="s">
        <v>455</v>
      </c>
      <c r="C154" s="43" t="s">
        <v>456</v>
      </c>
      <c r="D154" s="14">
        <f>SUM(E154:F154)</f>
        <v>0</v>
      </c>
      <c r="E154" s="35">
        <v>0</v>
      </c>
      <c r="F154" s="41" t="s">
        <v>107</v>
      </c>
    </row>
    <row r="155" spans="1:6" ht="36">
      <c r="A155" s="28">
        <v>4740</v>
      </c>
      <c r="B155" s="57" t="s">
        <v>457</v>
      </c>
      <c r="C155" s="39" t="s">
        <v>284</v>
      </c>
      <c r="D155" s="35">
        <f>SUM(D157:D158)</f>
        <v>0</v>
      </c>
      <c r="E155" s="35">
        <f>SUM(E157:E158)</f>
        <v>0</v>
      </c>
      <c r="F155" s="41" t="s">
        <v>107</v>
      </c>
    </row>
    <row r="156" spans="1:6">
      <c r="A156" s="28"/>
      <c r="B156" s="36" t="s">
        <v>112</v>
      </c>
      <c r="C156" s="39"/>
      <c r="D156" s="35"/>
      <c r="E156" s="35"/>
      <c r="F156" s="41"/>
    </row>
    <row r="157" spans="1:6" ht="27.75" customHeight="1">
      <c r="A157" s="28">
        <v>4741</v>
      </c>
      <c r="B157" s="42" t="s">
        <v>458</v>
      </c>
      <c r="C157" s="43" t="s">
        <v>459</v>
      </c>
      <c r="D157" s="14">
        <f>SUM(E157:F157)</f>
        <v>0</v>
      </c>
      <c r="E157" s="35">
        <v>0</v>
      </c>
      <c r="F157" s="41" t="s">
        <v>107</v>
      </c>
    </row>
    <row r="158" spans="1:6" ht="27" customHeight="1">
      <c r="A158" s="28">
        <v>4742</v>
      </c>
      <c r="B158" s="42" t="s">
        <v>460</v>
      </c>
      <c r="C158" s="43" t="s">
        <v>461</v>
      </c>
      <c r="D158" s="14">
        <f>SUM(E158:F158)</f>
        <v>0</v>
      </c>
      <c r="E158" s="35">
        <v>0</v>
      </c>
      <c r="F158" s="41" t="s">
        <v>107</v>
      </c>
    </row>
    <row r="159" spans="1:6" ht="39.75" customHeight="1">
      <c r="A159" s="28">
        <v>4750</v>
      </c>
      <c r="B159" s="44" t="s">
        <v>462</v>
      </c>
      <c r="C159" s="39" t="s">
        <v>284</v>
      </c>
      <c r="D159" s="35">
        <f>SUM(D161)</f>
        <v>0</v>
      </c>
      <c r="E159" s="35">
        <f>SUM(E161)</f>
        <v>0</v>
      </c>
      <c r="F159" s="41" t="s">
        <v>107</v>
      </c>
    </row>
    <row r="160" spans="1:6">
      <c r="A160" s="28"/>
      <c r="B160" s="36" t="s">
        <v>112</v>
      </c>
      <c r="C160" s="39"/>
      <c r="D160" s="35"/>
      <c r="E160" s="35"/>
      <c r="F160" s="41"/>
    </row>
    <row r="161" spans="1:6" ht="39.75" customHeight="1">
      <c r="A161" s="28">
        <v>4751</v>
      </c>
      <c r="B161" s="42" t="s">
        <v>463</v>
      </c>
      <c r="C161" s="43" t="s">
        <v>464</v>
      </c>
      <c r="D161" s="14">
        <f>SUM(E161:F161)</f>
        <v>0</v>
      </c>
      <c r="E161" s="35">
        <v>0</v>
      </c>
      <c r="F161" s="41" t="s">
        <v>107</v>
      </c>
    </row>
    <row r="162" spans="1:6" ht="17.25" customHeight="1">
      <c r="A162" s="28">
        <v>4760</v>
      </c>
      <c r="B162" s="57" t="s">
        <v>465</v>
      </c>
      <c r="C162" s="39" t="s">
        <v>284</v>
      </c>
      <c r="D162" s="35">
        <f>SUM(D164)</f>
        <v>0</v>
      </c>
      <c r="E162" s="35">
        <f>SUM(E164)</f>
        <v>0</v>
      </c>
      <c r="F162" s="41" t="s">
        <v>107</v>
      </c>
    </row>
    <row r="163" spans="1:6">
      <c r="A163" s="28"/>
      <c r="B163" s="36" t="s">
        <v>112</v>
      </c>
      <c r="C163" s="39"/>
      <c r="D163" s="35"/>
      <c r="E163" s="35"/>
      <c r="F163" s="41"/>
    </row>
    <row r="164" spans="1:6" ht="17.25" customHeight="1">
      <c r="A164" s="28">
        <v>4761</v>
      </c>
      <c r="B164" s="42" t="s">
        <v>466</v>
      </c>
      <c r="C164" s="43" t="s">
        <v>467</v>
      </c>
      <c r="D164" s="14">
        <f>SUM(E164:F164)</f>
        <v>0</v>
      </c>
      <c r="E164" s="35">
        <v>0</v>
      </c>
      <c r="F164" s="41" t="s">
        <v>107</v>
      </c>
    </row>
    <row r="165" spans="1:6">
      <c r="A165" s="28">
        <v>4770</v>
      </c>
      <c r="B165" s="44" t="s">
        <v>468</v>
      </c>
      <c r="C165" s="39" t="s">
        <v>284</v>
      </c>
      <c r="D165" s="35">
        <f>SUM(D167)</f>
        <v>82706.899999999994</v>
      </c>
      <c r="E165" s="35">
        <f>SUM(E167)</f>
        <v>82706.899999999994</v>
      </c>
      <c r="F165" s="35">
        <f>SUM(F167)</f>
        <v>0</v>
      </c>
    </row>
    <row r="166" spans="1:6">
      <c r="A166" s="28"/>
      <c r="B166" s="36" t="s">
        <v>112</v>
      </c>
      <c r="C166" s="39"/>
      <c r="D166" s="35"/>
      <c r="E166" s="35"/>
      <c r="F166" s="41"/>
    </row>
    <row r="167" spans="1:6">
      <c r="A167" s="28">
        <v>4771</v>
      </c>
      <c r="B167" s="42" t="s">
        <v>469</v>
      </c>
      <c r="C167" s="43" t="s">
        <v>470</v>
      </c>
      <c r="D167" s="14">
        <f>SUM(E167:F167)-[1]Ekamutner!F97</f>
        <v>82706.899999999994</v>
      </c>
      <c r="E167" s="35">
        <v>82706.899999999994</v>
      </c>
      <c r="F167" s="41">
        <v>0</v>
      </c>
    </row>
    <row r="168" spans="1:6" ht="36">
      <c r="A168" s="28">
        <v>4772</v>
      </c>
      <c r="B168" s="50" t="s">
        <v>471</v>
      </c>
      <c r="C168" s="39" t="s">
        <v>284</v>
      </c>
      <c r="D168" s="14">
        <f>SUM(E168:F168)</f>
        <v>0</v>
      </c>
      <c r="E168" s="35">
        <v>0</v>
      </c>
      <c r="F168" s="41" t="s">
        <v>10</v>
      </c>
    </row>
    <row r="169" spans="1:6" s="51" customFormat="1" ht="56.25" customHeight="1">
      <c r="A169" s="28">
        <v>5000</v>
      </c>
      <c r="B169" s="58" t="s">
        <v>472</v>
      </c>
      <c r="C169" s="39" t="s">
        <v>284</v>
      </c>
      <c r="D169" s="35">
        <f>SUM(D171,D189,D195,D198)</f>
        <v>35748.300000000003</v>
      </c>
      <c r="E169" s="41" t="s">
        <v>107</v>
      </c>
      <c r="F169" s="35">
        <f>SUM(F171,F189,F195,F198)</f>
        <v>35748.300000000003</v>
      </c>
    </row>
    <row r="170" spans="1:6">
      <c r="A170" s="28"/>
      <c r="B170" s="36" t="s">
        <v>282</v>
      </c>
      <c r="C170" s="34"/>
      <c r="D170" s="35"/>
      <c r="E170" s="35"/>
      <c r="F170" s="35"/>
    </row>
    <row r="171" spans="1:6" ht="22.5">
      <c r="A171" s="28">
        <v>5100</v>
      </c>
      <c r="B171" s="42" t="s">
        <v>473</v>
      </c>
      <c r="C171" s="39" t="s">
        <v>284</v>
      </c>
      <c r="D171" s="35">
        <f>SUM(D173,D178,D183)</f>
        <v>35748.300000000003</v>
      </c>
      <c r="E171" s="41" t="s">
        <v>107</v>
      </c>
      <c r="F171" s="35">
        <f>SUM(F173,F178,F183)</f>
        <v>35748.300000000003</v>
      </c>
    </row>
    <row r="172" spans="1:6">
      <c r="A172" s="28"/>
      <c r="B172" s="36" t="s">
        <v>282</v>
      </c>
      <c r="C172" s="34"/>
      <c r="D172" s="35"/>
      <c r="E172" s="35"/>
      <c r="F172" s="35"/>
    </row>
    <row r="173" spans="1:6" ht="24">
      <c r="A173" s="28">
        <v>5110</v>
      </c>
      <c r="B173" s="44" t="s">
        <v>474</v>
      </c>
      <c r="C173" s="39" t="s">
        <v>284</v>
      </c>
      <c r="D173" s="35">
        <f>SUM(D175:D177)</f>
        <v>33748.300000000003</v>
      </c>
      <c r="E173" s="35" t="s">
        <v>10</v>
      </c>
      <c r="F173" s="35">
        <f>SUM(F175:F177)</f>
        <v>33748.300000000003</v>
      </c>
    </row>
    <row r="174" spans="1:6">
      <c r="A174" s="28"/>
      <c r="B174" s="36" t="s">
        <v>112</v>
      </c>
      <c r="C174" s="39"/>
      <c r="D174" s="35"/>
      <c r="E174" s="35"/>
      <c r="F174" s="41"/>
    </row>
    <row r="175" spans="1:6">
      <c r="A175" s="28">
        <v>5111</v>
      </c>
      <c r="B175" s="42" t="s">
        <v>475</v>
      </c>
      <c r="C175" s="59" t="s">
        <v>476</v>
      </c>
      <c r="D175" s="14">
        <f>SUM(E175:F175)</f>
        <v>0</v>
      </c>
      <c r="E175" s="41" t="s">
        <v>107</v>
      </c>
      <c r="F175" s="35"/>
    </row>
    <row r="176" spans="1:6" ht="20.25" customHeight="1">
      <c r="A176" s="28">
        <v>5112</v>
      </c>
      <c r="B176" s="42" t="s">
        <v>477</v>
      </c>
      <c r="C176" s="59" t="s">
        <v>478</v>
      </c>
      <c r="D176" s="14">
        <f>SUM(E176:F176)</f>
        <v>33748.300000000003</v>
      </c>
      <c r="E176" s="41" t="s">
        <v>107</v>
      </c>
      <c r="F176" s="35">
        <v>33748.300000000003</v>
      </c>
    </row>
    <row r="177" spans="1:6" ht="26.25" customHeight="1">
      <c r="A177" s="28">
        <v>5113</v>
      </c>
      <c r="B177" s="42" t="s">
        <v>479</v>
      </c>
      <c r="C177" s="59" t="s">
        <v>480</v>
      </c>
      <c r="D177" s="14">
        <f>SUM(E177:F177)</f>
        <v>0</v>
      </c>
      <c r="E177" s="41" t="s">
        <v>107</v>
      </c>
      <c r="F177" s="35"/>
    </row>
    <row r="178" spans="1:6" ht="28.5" customHeight="1">
      <c r="A178" s="28">
        <v>5120</v>
      </c>
      <c r="B178" s="44" t="s">
        <v>481</v>
      </c>
      <c r="C178" s="39" t="s">
        <v>284</v>
      </c>
      <c r="D178" s="35">
        <f>SUM(D180:D182)</f>
        <v>2000</v>
      </c>
      <c r="E178" s="35" t="s">
        <v>10</v>
      </c>
      <c r="F178" s="35">
        <f>SUM(F180:F182)</f>
        <v>2000</v>
      </c>
    </row>
    <row r="179" spans="1:6">
      <c r="A179" s="28"/>
      <c r="B179" s="60" t="s">
        <v>112</v>
      </c>
      <c r="C179" s="39"/>
      <c r="D179" s="35"/>
      <c r="E179" s="35"/>
      <c r="F179" s="41"/>
    </row>
    <row r="180" spans="1:6">
      <c r="A180" s="28">
        <v>5121</v>
      </c>
      <c r="B180" s="42" t="s">
        <v>482</v>
      </c>
      <c r="C180" s="59" t="s">
        <v>483</v>
      </c>
      <c r="D180" s="14">
        <f>SUM(E180:F180)</f>
        <v>0</v>
      </c>
      <c r="E180" s="41" t="s">
        <v>107</v>
      </c>
      <c r="F180" s="35"/>
    </row>
    <row r="181" spans="1:6">
      <c r="A181" s="28">
        <v>5122</v>
      </c>
      <c r="B181" s="42" t="s">
        <v>484</v>
      </c>
      <c r="C181" s="59" t="s">
        <v>485</v>
      </c>
      <c r="D181" s="14">
        <f>SUM(E181:F181)</f>
        <v>2000</v>
      </c>
      <c r="E181" s="41" t="s">
        <v>107</v>
      </c>
      <c r="F181" s="35">
        <v>2000</v>
      </c>
    </row>
    <row r="182" spans="1:6" ht="17.25" customHeight="1">
      <c r="A182" s="28">
        <v>5123</v>
      </c>
      <c r="B182" s="42" t="s">
        <v>486</v>
      </c>
      <c r="C182" s="59" t="s">
        <v>487</v>
      </c>
      <c r="D182" s="14">
        <f>SUM(E182:F182)</f>
        <v>0</v>
      </c>
      <c r="E182" s="41" t="s">
        <v>107</v>
      </c>
      <c r="F182" s="35"/>
    </row>
    <row r="183" spans="1:6" ht="36.75" customHeight="1">
      <c r="A183" s="28">
        <v>5130</v>
      </c>
      <c r="B183" s="44" t="s">
        <v>488</v>
      </c>
      <c r="C183" s="39" t="s">
        <v>284</v>
      </c>
      <c r="D183" s="35">
        <f>SUM(D185:D188)</f>
        <v>0</v>
      </c>
      <c r="E183" s="35" t="s">
        <v>10</v>
      </c>
      <c r="F183" s="35">
        <f>SUM(F185:F188)</f>
        <v>0</v>
      </c>
    </row>
    <row r="184" spans="1:6">
      <c r="A184" s="28"/>
      <c r="B184" s="36" t="s">
        <v>112</v>
      </c>
      <c r="C184" s="39"/>
      <c r="D184" s="35"/>
      <c r="E184" s="35"/>
      <c r="F184" s="41"/>
    </row>
    <row r="185" spans="1:6" ht="17.25" customHeight="1">
      <c r="A185" s="28">
        <v>5131</v>
      </c>
      <c r="B185" s="42" t="s">
        <v>489</v>
      </c>
      <c r="C185" s="59" t="s">
        <v>490</v>
      </c>
      <c r="D185" s="14">
        <f>SUM(E185:F185)</f>
        <v>0</v>
      </c>
      <c r="E185" s="41" t="s">
        <v>107</v>
      </c>
      <c r="F185" s="35"/>
    </row>
    <row r="186" spans="1:6" ht="17.25" customHeight="1">
      <c r="A186" s="28">
        <v>5132</v>
      </c>
      <c r="B186" s="42" t="s">
        <v>491</v>
      </c>
      <c r="C186" s="59" t="s">
        <v>492</v>
      </c>
      <c r="D186" s="14">
        <f>SUM(E186:F186)</f>
        <v>0</v>
      </c>
      <c r="E186" s="41" t="s">
        <v>107</v>
      </c>
      <c r="F186" s="35"/>
    </row>
    <row r="187" spans="1:6" ht="17.25" customHeight="1">
      <c r="A187" s="28">
        <v>5133</v>
      </c>
      <c r="B187" s="42" t="s">
        <v>493</v>
      </c>
      <c r="C187" s="59" t="s">
        <v>494</v>
      </c>
      <c r="D187" s="14">
        <f>SUM(E187:F187)</f>
        <v>0</v>
      </c>
      <c r="E187" s="41" t="s">
        <v>10</v>
      </c>
      <c r="F187" s="35"/>
    </row>
    <row r="188" spans="1:6" ht="17.25" customHeight="1">
      <c r="A188" s="28">
        <v>5134</v>
      </c>
      <c r="B188" s="42" t="s">
        <v>495</v>
      </c>
      <c r="C188" s="59" t="s">
        <v>496</v>
      </c>
      <c r="D188" s="14">
        <f>SUM(E188:F188)</f>
        <v>0</v>
      </c>
      <c r="E188" s="41" t="s">
        <v>10</v>
      </c>
      <c r="F188" s="35"/>
    </row>
    <row r="189" spans="1:6" ht="19.5" customHeight="1">
      <c r="A189" s="28">
        <v>5200</v>
      </c>
      <c r="B189" s="44" t="s">
        <v>497</v>
      </c>
      <c r="C189" s="39" t="s">
        <v>284</v>
      </c>
      <c r="D189" s="35">
        <f>SUM(D191:D194)</f>
        <v>0</v>
      </c>
      <c r="E189" s="41" t="s">
        <v>107</v>
      </c>
      <c r="F189" s="35">
        <f>SUM(F191:F194)</f>
        <v>0</v>
      </c>
    </row>
    <row r="190" spans="1:6">
      <c r="A190" s="28"/>
      <c r="B190" s="36" t="s">
        <v>282</v>
      </c>
      <c r="C190" s="34"/>
      <c r="D190" s="35"/>
      <c r="E190" s="35"/>
      <c r="F190" s="35"/>
    </row>
    <row r="191" spans="1:6" ht="27" customHeight="1">
      <c r="A191" s="28">
        <v>5211</v>
      </c>
      <c r="B191" s="42" t="s">
        <v>498</v>
      </c>
      <c r="C191" s="59" t="s">
        <v>499</v>
      </c>
      <c r="D191" s="14">
        <f>SUM(E191:F191)</f>
        <v>0</v>
      </c>
      <c r="E191" s="41" t="s">
        <v>107</v>
      </c>
      <c r="F191" s="35"/>
    </row>
    <row r="192" spans="1:6" ht="17.25" customHeight="1">
      <c r="A192" s="28">
        <v>5221</v>
      </c>
      <c r="B192" s="42" t="s">
        <v>500</v>
      </c>
      <c r="C192" s="59" t="s">
        <v>501</v>
      </c>
      <c r="D192" s="14">
        <f>SUM(E192:F192)</f>
        <v>0</v>
      </c>
      <c r="E192" s="41" t="s">
        <v>107</v>
      </c>
      <c r="F192" s="35"/>
    </row>
    <row r="193" spans="1:6" ht="24.75" customHeight="1">
      <c r="A193" s="28">
        <v>5231</v>
      </c>
      <c r="B193" s="42" t="s">
        <v>502</v>
      </c>
      <c r="C193" s="59" t="s">
        <v>503</v>
      </c>
      <c r="D193" s="14">
        <f>SUM(E193:F193)</f>
        <v>0</v>
      </c>
      <c r="E193" s="41" t="s">
        <v>107</v>
      </c>
      <c r="F193" s="35"/>
    </row>
    <row r="194" spans="1:6" ht="17.25" customHeight="1">
      <c r="A194" s="28">
        <v>5241</v>
      </c>
      <c r="B194" s="42" t="s">
        <v>504</v>
      </c>
      <c r="C194" s="59" t="s">
        <v>505</v>
      </c>
      <c r="D194" s="14">
        <f>SUM(E194:F194)</f>
        <v>0</v>
      </c>
      <c r="E194" s="41" t="s">
        <v>107</v>
      </c>
      <c r="F194" s="35"/>
    </row>
    <row r="195" spans="1:6">
      <c r="A195" s="28">
        <v>5300</v>
      </c>
      <c r="B195" s="44" t="s">
        <v>506</v>
      </c>
      <c r="C195" s="39" t="s">
        <v>284</v>
      </c>
      <c r="D195" s="35">
        <f>SUM(D197)</f>
        <v>0</v>
      </c>
      <c r="E195" s="41" t="s">
        <v>107</v>
      </c>
      <c r="F195" s="35">
        <f>SUM(F197)</f>
        <v>0</v>
      </c>
    </row>
    <row r="196" spans="1:6">
      <c r="A196" s="28"/>
      <c r="B196" s="36" t="s">
        <v>282</v>
      </c>
      <c r="C196" s="34"/>
      <c r="D196" s="35"/>
      <c r="E196" s="35"/>
      <c r="F196" s="35"/>
    </row>
    <row r="197" spans="1:6" ht="13.5" customHeight="1">
      <c r="A197" s="28">
        <v>5311</v>
      </c>
      <c r="B197" s="42" t="s">
        <v>507</v>
      </c>
      <c r="C197" s="59" t="s">
        <v>508</v>
      </c>
      <c r="D197" s="14">
        <f>SUM(E197:F197)</f>
        <v>0</v>
      </c>
      <c r="E197" s="41" t="s">
        <v>107</v>
      </c>
      <c r="F197" s="35"/>
    </row>
    <row r="198" spans="1:6" ht="22.5">
      <c r="A198" s="28">
        <v>5400</v>
      </c>
      <c r="B198" s="44" t="s">
        <v>509</v>
      </c>
      <c r="C198" s="39" t="s">
        <v>284</v>
      </c>
      <c r="D198" s="35">
        <f>SUM(D200:D203)</f>
        <v>0</v>
      </c>
      <c r="E198" s="41" t="s">
        <v>107</v>
      </c>
      <c r="F198" s="35">
        <f>SUM(F200:F203)</f>
        <v>0</v>
      </c>
    </row>
    <row r="199" spans="1:6">
      <c r="A199" s="28"/>
      <c r="B199" s="36" t="s">
        <v>282</v>
      </c>
      <c r="C199" s="34"/>
      <c r="D199" s="35"/>
      <c r="E199" s="35"/>
      <c r="F199" s="35"/>
    </row>
    <row r="200" spans="1:6">
      <c r="A200" s="28">
        <v>5411</v>
      </c>
      <c r="B200" s="42" t="s">
        <v>510</v>
      </c>
      <c r="C200" s="59" t="s">
        <v>511</v>
      </c>
      <c r="D200" s="14">
        <f>SUM(E200:F200)</f>
        <v>0</v>
      </c>
      <c r="E200" s="41" t="s">
        <v>107</v>
      </c>
      <c r="F200" s="35"/>
    </row>
    <row r="201" spans="1:6">
      <c r="A201" s="28">
        <v>5421</v>
      </c>
      <c r="B201" s="42" t="s">
        <v>512</v>
      </c>
      <c r="C201" s="59" t="s">
        <v>513</v>
      </c>
      <c r="D201" s="14">
        <f>SUM(E201:F201)</f>
        <v>0</v>
      </c>
      <c r="E201" s="41" t="s">
        <v>107</v>
      </c>
      <c r="F201" s="35"/>
    </row>
    <row r="202" spans="1:6">
      <c r="A202" s="28">
        <v>5431</v>
      </c>
      <c r="B202" s="42" t="s">
        <v>514</v>
      </c>
      <c r="C202" s="59" t="s">
        <v>515</v>
      </c>
      <c r="D202" s="14">
        <f>SUM(E202:F202)</f>
        <v>0</v>
      </c>
      <c r="E202" s="41" t="s">
        <v>107</v>
      </c>
      <c r="F202" s="35"/>
    </row>
    <row r="203" spans="1:6">
      <c r="A203" s="28">
        <v>5441</v>
      </c>
      <c r="B203" s="61" t="s">
        <v>516</v>
      </c>
      <c r="C203" s="59" t="s">
        <v>517</v>
      </c>
      <c r="D203" s="14">
        <f>SUM(E203:F203)</f>
        <v>0</v>
      </c>
      <c r="E203" s="41" t="s">
        <v>107</v>
      </c>
      <c r="F203" s="35"/>
    </row>
    <row r="204" spans="1:6" s="4" customFormat="1" ht="59.25" customHeight="1">
      <c r="A204" s="62" t="s">
        <v>518</v>
      </c>
      <c r="B204" s="63" t="s">
        <v>519</v>
      </c>
      <c r="C204" s="62" t="s">
        <v>284</v>
      </c>
      <c r="D204" s="14">
        <f>SUM(D206,D211,D219,D222)</f>
        <v>-2000</v>
      </c>
      <c r="E204" s="14" t="s">
        <v>520</v>
      </c>
      <c r="F204" s="14">
        <f>SUM(F206,F211,F219,F222)</f>
        <v>-2000</v>
      </c>
    </row>
    <row r="205" spans="1:6" s="4" customFormat="1">
      <c r="A205" s="62"/>
      <c r="B205" s="64" t="s">
        <v>5</v>
      </c>
      <c r="C205" s="62"/>
      <c r="D205" s="14"/>
      <c r="E205" s="14"/>
      <c r="F205" s="14"/>
    </row>
    <row r="206" spans="1:6" s="1" customFormat="1" ht="28.5">
      <c r="A206" s="65" t="s">
        <v>521</v>
      </c>
      <c r="B206" s="66" t="s">
        <v>522</v>
      </c>
      <c r="C206" s="67" t="s">
        <v>284</v>
      </c>
      <c r="D206" s="14">
        <f>SUM(D208:D210)</f>
        <v>0</v>
      </c>
      <c r="E206" s="14" t="s">
        <v>520</v>
      </c>
      <c r="F206" s="14">
        <f>SUM(F208:F210)</f>
        <v>0</v>
      </c>
    </row>
    <row r="207" spans="1:6" s="1" customFormat="1">
      <c r="A207" s="65"/>
      <c r="B207" s="64" t="s">
        <v>5</v>
      </c>
      <c r="C207" s="67"/>
      <c r="D207" s="14"/>
      <c r="E207" s="14"/>
      <c r="F207" s="14"/>
    </row>
    <row r="208" spans="1:6" s="1" customFormat="1">
      <c r="A208" s="65" t="s">
        <v>523</v>
      </c>
      <c r="B208" s="68" t="s">
        <v>524</v>
      </c>
      <c r="C208" s="65" t="s">
        <v>525</v>
      </c>
      <c r="D208" s="14">
        <f>SUM(E208:F208)</f>
        <v>0</v>
      </c>
      <c r="E208" s="14" t="s">
        <v>10</v>
      </c>
      <c r="F208" s="14"/>
    </row>
    <row r="209" spans="1:6" s="70" customFormat="1">
      <c r="A209" s="65" t="s">
        <v>526</v>
      </c>
      <c r="B209" s="68" t="s">
        <v>527</v>
      </c>
      <c r="C209" s="65" t="s">
        <v>528</v>
      </c>
      <c r="D209" s="14">
        <f>SUM(E209:F209)</f>
        <v>0</v>
      </c>
      <c r="E209" s="14" t="s">
        <v>10</v>
      </c>
      <c r="F209" s="69"/>
    </row>
    <row r="210" spans="1:6" s="1" customFormat="1" ht="13.5" customHeight="1">
      <c r="A210" s="15" t="s">
        <v>529</v>
      </c>
      <c r="B210" s="68" t="s">
        <v>530</v>
      </c>
      <c r="C210" s="65" t="s">
        <v>531</v>
      </c>
      <c r="D210" s="14">
        <f>SUM(E210:F210)</f>
        <v>0</v>
      </c>
      <c r="E210" s="14" t="s">
        <v>520</v>
      </c>
      <c r="F210" s="14"/>
    </row>
    <row r="211" spans="1:6" s="1" customFormat="1" ht="31.5" customHeight="1">
      <c r="A211" s="15" t="s">
        <v>532</v>
      </c>
      <c r="B211" s="66" t="s">
        <v>533</v>
      </c>
      <c r="C211" s="67" t="s">
        <v>284</v>
      </c>
      <c r="D211" s="14">
        <f>SUM(D213:D214)</f>
        <v>0</v>
      </c>
      <c r="E211" s="14" t="s">
        <v>520</v>
      </c>
      <c r="F211" s="14">
        <f>SUM(F213:F214)</f>
        <v>0</v>
      </c>
    </row>
    <row r="212" spans="1:6" s="1" customFormat="1">
      <c r="A212" s="15"/>
      <c r="B212" s="64" t="s">
        <v>5</v>
      </c>
      <c r="C212" s="67"/>
      <c r="D212" s="14"/>
      <c r="E212" s="14"/>
      <c r="F212" s="14"/>
    </row>
    <row r="213" spans="1:6" s="1" customFormat="1" ht="29.25" customHeight="1">
      <c r="A213" s="15" t="s">
        <v>534</v>
      </c>
      <c r="B213" s="68" t="s">
        <v>535</v>
      </c>
      <c r="C213" s="67" t="s">
        <v>536</v>
      </c>
      <c r="D213" s="14">
        <f>SUM(E213:F213)</f>
        <v>0</v>
      </c>
      <c r="E213" s="14" t="s">
        <v>520</v>
      </c>
      <c r="F213" s="14"/>
    </row>
    <row r="214" spans="1:6" s="1" customFormat="1" ht="25.5">
      <c r="A214" s="15" t="s">
        <v>537</v>
      </c>
      <c r="B214" s="68" t="s">
        <v>538</v>
      </c>
      <c r="C214" s="67" t="s">
        <v>284</v>
      </c>
      <c r="D214" s="14">
        <f>SUM(D216:D218)</f>
        <v>0</v>
      </c>
      <c r="E214" s="14" t="s">
        <v>520</v>
      </c>
      <c r="F214" s="14">
        <f>SUM(F216:F218)</f>
        <v>0</v>
      </c>
    </row>
    <row r="215" spans="1:6" s="1" customFormat="1">
      <c r="A215" s="15"/>
      <c r="B215" s="64" t="s">
        <v>112</v>
      </c>
      <c r="C215" s="67"/>
      <c r="D215" s="14"/>
      <c r="E215" s="14"/>
      <c r="F215" s="14"/>
    </row>
    <row r="216" spans="1:6" s="1" customFormat="1">
      <c r="A216" s="15" t="s">
        <v>539</v>
      </c>
      <c r="B216" s="64" t="s">
        <v>540</v>
      </c>
      <c r="C216" s="65" t="s">
        <v>541</v>
      </c>
      <c r="D216" s="14">
        <f>SUM(E216:F216)</f>
        <v>0</v>
      </c>
      <c r="E216" s="14" t="s">
        <v>10</v>
      </c>
      <c r="F216" s="14"/>
    </row>
    <row r="217" spans="1:6" s="1" customFormat="1" ht="25.5">
      <c r="A217" s="71" t="s">
        <v>542</v>
      </c>
      <c r="B217" s="64" t="s">
        <v>543</v>
      </c>
      <c r="C217" s="67" t="s">
        <v>544</v>
      </c>
      <c r="D217" s="14">
        <f>SUM(E217:F217)</f>
        <v>0</v>
      </c>
      <c r="E217" s="14" t="s">
        <v>520</v>
      </c>
      <c r="F217" s="14"/>
    </row>
    <row r="218" spans="1:6" s="1" customFormat="1" ht="25.5">
      <c r="A218" s="15" t="s">
        <v>545</v>
      </c>
      <c r="B218" s="72" t="s">
        <v>546</v>
      </c>
      <c r="C218" s="67" t="s">
        <v>547</v>
      </c>
      <c r="D218" s="14">
        <f>SUM(E218:F218)</f>
        <v>0</v>
      </c>
      <c r="E218" s="14" t="s">
        <v>520</v>
      </c>
      <c r="F218" s="14"/>
    </row>
    <row r="219" spans="1:6" s="1" customFormat="1" ht="28.5">
      <c r="A219" s="15" t="s">
        <v>548</v>
      </c>
      <c r="B219" s="66" t="s">
        <v>549</v>
      </c>
      <c r="C219" s="67" t="s">
        <v>284</v>
      </c>
      <c r="D219" s="14">
        <f>SUM(D221)</f>
        <v>0</v>
      </c>
      <c r="E219" s="14" t="s">
        <v>520</v>
      </c>
      <c r="F219" s="14">
        <f>SUM(F221)</f>
        <v>0</v>
      </c>
    </row>
    <row r="220" spans="1:6" s="1" customFormat="1">
      <c r="A220" s="15"/>
      <c r="B220" s="64" t="s">
        <v>5</v>
      </c>
      <c r="C220" s="67"/>
      <c r="D220" s="14"/>
      <c r="E220" s="14"/>
      <c r="F220" s="14"/>
    </row>
    <row r="221" spans="1:6" s="1" customFormat="1" ht="25.5">
      <c r="A221" s="71" t="s">
        <v>550</v>
      </c>
      <c r="B221" s="68" t="s">
        <v>551</v>
      </c>
      <c r="C221" s="62" t="s">
        <v>552</v>
      </c>
      <c r="D221" s="14">
        <f>SUM(E221:F221)</f>
        <v>0</v>
      </c>
      <c r="E221" s="14" t="s">
        <v>520</v>
      </c>
      <c r="F221" s="14"/>
    </row>
    <row r="222" spans="1:6" s="1" customFormat="1" ht="42.75">
      <c r="A222" s="15" t="s">
        <v>553</v>
      </c>
      <c r="B222" s="66" t="s">
        <v>554</v>
      </c>
      <c r="C222" s="67" t="s">
        <v>284</v>
      </c>
      <c r="D222" s="14">
        <f>SUM(D224:D227)</f>
        <v>-2000</v>
      </c>
      <c r="E222" s="14" t="s">
        <v>520</v>
      </c>
      <c r="F222" s="14">
        <f>SUM(F224:F227)</f>
        <v>-2000</v>
      </c>
    </row>
    <row r="223" spans="1:6" s="1" customFormat="1">
      <c r="A223" s="15"/>
      <c r="B223" s="64" t="s">
        <v>5</v>
      </c>
      <c r="C223" s="67"/>
      <c r="D223" s="14"/>
      <c r="E223" s="14"/>
      <c r="F223" s="14"/>
    </row>
    <row r="224" spans="1:6" s="1" customFormat="1">
      <c r="A224" s="15" t="s">
        <v>555</v>
      </c>
      <c r="B224" s="68" t="s">
        <v>556</v>
      </c>
      <c r="C224" s="65" t="s">
        <v>557</v>
      </c>
      <c r="D224" s="14">
        <f>SUM(E224:F224)</f>
        <v>-2000</v>
      </c>
      <c r="E224" s="14" t="s">
        <v>520</v>
      </c>
      <c r="F224" s="14">
        <v>-2000</v>
      </c>
    </row>
    <row r="225" spans="1:6" s="1" customFormat="1" ht="15.75" customHeight="1">
      <c r="A225" s="71" t="s">
        <v>558</v>
      </c>
      <c r="B225" s="68" t="s">
        <v>559</v>
      </c>
      <c r="C225" s="62" t="s">
        <v>560</v>
      </c>
      <c r="D225" s="14">
        <f>SUM(E225:F225)</f>
        <v>0</v>
      </c>
      <c r="E225" s="14" t="s">
        <v>520</v>
      </c>
      <c r="F225" s="14"/>
    </row>
    <row r="226" spans="1:6" s="1" customFormat="1" ht="25.5">
      <c r="A226" s="15" t="s">
        <v>561</v>
      </c>
      <c r="B226" s="68" t="s">
        <v>562</v>
      </c>
      <c r="C226" s="67" t="s">
        <v>563</v>
      </c>
      <c r="D226" s="14">
        <f>SUM(E226:F226)</f>
        <v>0</v>
      </c>
      <c r="E226" s="14" t="s">
        <v>520</v>
      </c>
      <c r="F226" s="14"/>
    </row>
    <row r="227" spans="1:6" s="1" customFormat="1" ht="25.5">
      <c r="A227" s="15" t="s">
        <v>564</v>
      </c>
      <c r="B227" s="68" t="s">
        <v>565</v>
      </c>
      <c r="C227" s="67" t="s">
        <v>566</v>
      </c>
      <c r="D227" s="14">
        <f>SUM(E227:F227)</f>
        <v>0</v>
      </c>
      <c r="E227" s="14" t="s">
        <v>520</v>
      </c>
      <c r="F227" s="14"/>
    </row>
    <row r="228" spans="1:6">
      <c r="A228" s="31"/>
      <c r="B228" s="31"/>
      <c r="C228" s="73"/>
      <c r="D228" s="31"/>
      <c r="E228" s="31"/>
      <c r="F228" s="31"/>
    </row>
  </sheetData>
  <protectedRanges>
    <protectedRange sqref="E102" name="Range18"/>
    <protectedRange sqref="D207:F207 F216 D215:F215 D212:F212 F208:F210 F213 D205:F205" name="Range15"/>
    <protectedRange sqref="D172:F172 D174:F174 D184:F184 F180:F182 D179:F179 F175:F177 D170:F170" name="Range13"/>
    <protectedRange sqref="E144:E145 E148:E151 D141:F141 E139 D143:F143 D147:F147 D138:F138" name="Range11"/>
    <protectedRange sqref="D108:E108 E111:E114 E116:E118 D115:F115 D119:F119 D110:E110" name="Range9"/>
    <protectedRange sqref="D96:F96 D94:F94 D90:F90 E87:E88 E91:E92 D86:F86" name="Range7"/>
    <protectedRange sqref="D71:F71 E72:E73 D69:F69 E60:E67 D59:F59" name="Range5"/>
    <protectedRange sqref="E38:E40 E29:E35 D26:F26 E24:F24 D28:F28 D37:F37 D23:F23" name="Range3"/>
    <protectedRange sqref="D11:F11 D13:F13 D15:F15 D20:F20 E16:E18 D9:F9" name="Range1"/>
    <protectedRange sqref="E56:E57 E43:E50 E53 D52:F52 D55:F55 D42:F42" name="Range4"/>
    <protectedRange sqref="D84:F84 E80:E82 D79:F79 E76:E77 D75:F75" name="Range6"/>
    <protectedRange sqref="E97:E98 D100:F100 E105:E106 E101 D104:E104" name="Range8"/>
    <protectedRange sqref="D128:F128 E120:E124 E129:E130 E133:E136 D132:F132 D126:F126" name="Range10"/>
    <protectedRange sqref="D163:F163 E161 D156:F156 E154 E168 E164 D160:F160 E157:E158 E167:F167 D166:F166 D153:F153" name="Range12"/>
    <protectedRange sqref="F185:F188 D196:F196 D190:F190 D199:F199 F191:F194 F200:F203" name="Range14"/>
    <protectedRange sqref="F217:F218 F224:F227 D220:F220 D223:F223 F221" name="Range16"/>
    <protectedRange sqref="E21" name="Range17"/>
    <protectedRange sqref="F197" name="Range21"/>
  </protectedRanges>
  <mergeCells count="7">
    <mergeCell ref="E4:F4"/>
    <mergeCell ref="A1:F1"/>
    <mergeCell ref="A2:F2"/>
    <mergeCell ref="E5:F5"/>
    <mergeCell ref="D5:D6"/>
    <mergeCell ref="A5:A6"/>
    <mergeCell ref="B5:C6"/>
  </mergeCells>
  <pageMargins left="0.23" right="0.2" top="0.18" bottom="0.16" header="0.16" footer="0.16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1"/>
  <sheetViews>
    <sheetView tabSelected="1" workbookViewId="0">
      <selection activeCell="E13" sqref="E13"/>
    </sheetView>
  </sheetViews>
  <sheetFormatPr defaultRowHeight="12.75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16384" width="9.140625" style="1"/>
  </cols>
  <sheetData>
    <row r="1" spans="1:5" ht="16.5">
      <c r="A1" s="354" t="s">
        <v>575</v>
      </c>
      <c r="B1" s="354"/>
      <c r="C1" s="354"/>
      <c r="D1" s="354"/>
      <c r="E1" s="354"/>
    </row>
    <row r="2" spans="1:5" ht="42" customHeight="1">
      <c r="A2" s="355" t="s">
        <v>576</v>
      </c>
      <c r="B2" s="355"/>
      <c r="C2" s="355"/>
      <c r="D2" s="355"/>
      <c r="E2" s="355"/>
    </row>
    <row r="3" spans="1:5" ht="30" customHeight="1" thickBot="1">
      <c r="A3" s="30"/>
      <c r="B3" s="29"/>
      <c r="C3" s="29"/>
      <c r="D3" s="356" t="s">
        <v>97</v>
      </c>
      <c r="E3" s="356"/>
    </row>
    <row r="4" spans="1:5" ht="13.5" customHeight="1" thickBot="1">
      <c r="A4" s="346" t="s">
        <v>569</v>
      </c>
      <c r="B4" s="349"/>
      <c r="C4" s="352" t="s">
        <v>0</v>
      </c>
      <c r="D4" s="352"/>
      <c r="E4" s="353"/>
    </row>
    <row r="5" spans="1:5" ht="30" customHeight="1" thickBot="1">
      <c r="A5" s="347"/>
      <c r="B5" s="350"/>
      <c r="C5" s="79" t="s">
        <v>102</v>
      </c>
      <c r="D5" s="80" t="s">
        <v>103</v>
      </c>
      <c r="E5" s="81"/>
    </row>
    <row r="6" spans="1:5" ht="26.25" thickBot="1">
      <c r="A6" s="348"/>
      <c r="B6" s="351"/>
      <c r="C6" s="82" t="s">
        <v>570</v>
      </c>
      <c r="D6" s="83" t="s">
        <v>105</v>
      </c>
      <c r="E6" s="83" t="s">
        <v>106</v>
      </c>
    </row>
    <row r="7" spans="1:5" ht="13.5" thickBot="1">
      <c r="A7" s="84">
        <v>1</v>
      </c>
      <c r="B7" s="84">
        <v>2</v>
      </c>
      <c r="C7" s="10">
        <v>3</v>
      </c>
      <c r="D7" s="85">
        <v>4</v>
      </c>
      <c r="E7" s="86">
        <v>5</v>
      </c>
    </row>
    <row r="8" spans="1:5" ht="30" customHeight="1" thickBot="1">
      <c r="A8" s="87">
        <v>8000</v>
      </c>
      <c r="B8" s="88" t="s">
        <v>571</v>
      </c>
      <c r="C8" s="89">
        <f>SUM(D8:E8)</f>
        <v>-37070.200000000004</v>
      </c>
      <c r="D8" s="89">
        <v>-3321.9</v>
      </c>
      <c r="E8" s="89">
        <v>-33748.300000000003</v>
      </c>
    </row>
    <row r="9" spans="1:5">
      <c r="A9" s="17"/>
      <c r="B9" s="17"/>
      <c r="C9" s="17"/>
      <c r="D9" s="17"/>
      <c r="E9" s="17"/>
    </row>
    <row r="10" spans="1:5">
      <c r="A10" s="17"/>
      <c r="B10" s="17"/>
      <c r="C10" s="17"/>
      <c r="D10" s="17"/>
      <c r="E10" s="17"/>
    </row>
    <row r="11" spans="1:5">
      <c r="A11" s="17"/>
      <c r="B11" s="17"/>
      <c r="C11" s="17"/>
      <c r="D11" s="17"/>
      <c r="E11" s="17"/>
    </row>
    <row r="12" spans="1:5">
      <c r="A12" s="17"/>
      <c r="B12" s="17"/>
      <c r="C12" s="17"/>
      <c r="D12" s="17"/>
      <c r="E12" s="17"/>
    </row>
    <row r="13" spans="1:5">
      <c r="A13" s="17"/>
      <c r="B13" s="90" t="s">
        <v>572</v>
      </c>
      <c r="C13" s="91">
        <f>C8+'[1]Dificiti caxs'!D12</f>
        <v>-37070.200000000004</v>
      </c>
      <c r="D13" s="91">
        <f>D8+'[1]Dificiti caxs'!E12</f>
        <v>-3321.9</v>
      </c>
      <c r="E13" s="91">
        <f>E8+'[1]Dificiti caxs'!F12</f>
        <v>-33748.300000000003</v>
      </c>
    </row>
    <row r="14" spans="1:5">
      <c r="A14" s="17"/>
      <c r="B14" s="90" t="s">
        <v>573</v>
      </c>
      <c r="C14" s="91">
        <f>'[1]Gorcarnakan caxs'!F12-'[1]Tntesagitakan '!D12</f>
        <v>0</v>
      </c>
      <c r="D14" s="91">
        <f>'[1]Gorcarnakan caxs'!G12-'[1]Tntesagitakan '!E12</f>
        <v>0</v>
      </c>
      <c r="E14" s="91">
        <f>'[1]Gorcarnakan caxs'!H12-'[1]Tntesagitakan '!F12</f>
        <v>0</v>
      </c>
    </row>
    <row r="15" spans="1:5">
      <c r="A15" s="17"/>
      <c r="B15" s="90" t="s">
        <v>574</v>
      </c>
      <c r="C15" s="91">
        <f>'[1]Gorcarnakan caxs'!F310-'[1]Tntesagitakan '!D171</f>
        <v>0</v>
      </c>
      <c r="D15" s="91">
        <f>'[1]Gorcarnakan caxs'!G310-'[1]Tntesagitakan '!E171</f>
        <v>0</v>
      </c>
      <c r="E15" s="91">
        <f>'[1]Gorcarnakan caxs'!H310-'[1]Tntesagitakan '!F171</f>
        <v>0</v>
      </c>
    </row>
    <row r="16" spans="1:5">
      <c r="A16" s="17"/>
      <c r="B16" s="92"/>
      <c r="C16" s="93"/>
      <c r="D16" s="93"/>
      <c r="E16" s="93"/>
    </row>
    <row r="17" spans="1:5">
      <c r="A17" s="17"/>
      <c r="B17" s="92"/>
      <c r="C17" s="93"/>
      <c r="D17" s="93"/>
      <c r="E17" s="93"/>
    </row>
    <row r="18" spans="1:5">
      <c r="A18" s="17"/>
      <c r="B18" s="92"/>
      <c r="C18" s="93"/>
      <c r="D18" s="93"/>
      <c r="E18" s="93"/>
    </row>
    <row r="19" spans="1:5">
      <c r="A19" s="17"/>
      <c r="B19" s="17"/>
      <c r="C19" s="17"/>
      <c r="D19" s="17"/>
      <c r="E19" s="17"/>
    </row>
    <row r="32" spans="1:5">
      <c r="A32" s="94"/>
      <c r="B32" s="95"/>
      <c r="C32" s="96"/>
    </row>
    <row r="33" spans="1:3">
      <c r="A33" s="94"/>
      <c r="B33" s="97"/>
      <c r="C33" s="96"/>
    </row>
    <row r="34" spans="1:3">
      <c r="A34" s="94"/>
      <c r="B34" s="95"/>
      <c r="C34" s="96"/>
    </row>
    <row r="35" spans="1:3">
      <c r="A35" s="94"/>
      <c r="B35" s="95"/>
      <c r="C35" s="96"/>
    </row>
    <row r="36" spans="1:3">
      <c r="A36" s="94"/>
      <c r="B36" s="95"/>
      <c r="C36" s="96"/>
    </row>
    <row r="37" spans="1:3">
      <c r="A37" s="94"/>
      <c r="B37" s="95"/>
      <c r="C37" s="96"/>
    </row>
    <row r="38" spans="1:3">
      <c r="B38" s="95"/>
      <c r="C38" s="96"/>
    </row>
    <row r="39" spans="1:3">
      <c r="B39" s="95"/>
      <c r="C39" s="96"/>
    </row>
    <row r="40" spans="1:3">
      <c r="B40" s="95"/>
      <c r="C40" s="96"/>
    </row>
    <row r="41" spans="1:3">
      <c r="B41" s="95"/>
      <c r="C41" s="96"/>
    </row>
    <row r="42" spans="1:3">
      <c r="B42" s="95"/>
      <c r="C42" s="96"/>
    </row>
    <row r="43" spans="1:3">
      <c r="B43" s="95"/>
      <c r="C43" s="96"/>
    </row>
    <row r="44" spans="1:3">
      <c r="B44" s="95"/>
      <c r="C44" s="96"/>
    </row>
    <row r="45" spans="1:3">
      <c r="B45" s="95"/>
      <c r="C45" s="96"/>
    </row>
    <row r="46" spans="1:3">
      <c r="B46" s="95"/>
      <c r="C46" s="96"/>
    </row>
    <row r="47" spans="1:3">
      <c r="B47" s="95"/>
      <c r="C47" s="96"/>
    </row>
    <row r="48" spans="1:3">
      <c r="B48" s="95"/>
      <c r="C48" s="96"/>
    </row>
    <row r="49" spans="2:2">
      <c r="B49" s="98"/>
    </row>
    <row r="50" spans="2:2">
      <c r="B50" s="98"/>
    </row>
    <row r="51" spans="2:2">
      <c r="B51" s="98"/>
    </row>
    <row r="52" spans="2:2">
      <c r="B52" s="98"/>
    </row>
    <row r="53" spans="2:2">
      <c r="B53" s="98"/>
    </row>
    <row r="54" spans="2:2">
      <c r="B54" s="98"/>
    </row>
    <row r="55" spans="2:2">
      <c r="B55" s="98"/>
    </row>
    <row r="56" spans="2:2">
      <c r="B56" s="98"/>
    </row>
    <row r="57" spans="2:2">
      <c r="B57" s="98"/>
    </row>
    <row r="58" spans="2:2">
      <c r="B58" s="98"/>
    </row>
    <row r="59" spans="2:2">
      <c r="B59" s="98"/>
    </row>
    <row r="60" spans="2:2">
      <c r="B60" s="98"/>
    </row>
    <row r="61" spans="2:2">
      <c r="B61" s="98"/>
    </row>
    <row r="62" spans="2:2">
      <c r="B62" s="98"/>
    </row>
    <row r="63" spans="2:2">
      <c r="B63" s="98"/>
    </row>
    <row r="64" spans="2:2">
      <c r="B64" s="98"/>
    </row>
    <row r="65" spans="2:2">
      <c r="B65" s="98"/>
    </row>
    <row r="66" spans="2:2">
      <c r="B66" s="98"/>
    </row>
    <row r="67" spans="2:2">
      <c r="B67" s="98"/>
    </row>
    <row r="68" spans="2:2">
      <c r="B68" s="98"/>
    </row>
    <row r="69" spans="2:2">
      <c r="B69" s="98"/>
    </row>
    <row r="70" spans="2:2">
      <c r="B70" s="98"/>
    </row>
    <row r="71" spans="2:2">
      <c r="B71" s="98"/>
    </row>
    <row r="72" spans="2:2">
      <c r="B72" s="98"/>
    </row>
    <row r="73" spans="2:2">
      <c r="B73" s="98"/>
    </row>
    <row r="74" spans="2:2">
      <c r="B74" s="98"/>
    </row>
    <row r="75" spans="2:2">
      <c r="B75" s="98"/>
    </row>
    <row r="76" spans="2:2">
      <c r="B76" s="98"/>
    </row>
    <row r="77" spans="2:2">
      <c r="B77" s="98"/>
    </row>
    <row r="78" spans="2:2">
      <c r="B78" s="98"/>
    </row>
    <row r="79" spans="2:2">
      <c r="B79" s="98"/>
    </row>
    <row r="80" spans="2:2">
      <c r="B80" s="98"/>
    </row>
    <row r="81" spans="2:2">
      <c r="B81" s="98"/>
    </row>
    <row r="82" spans="2:2">
      <c r="B82" s="98"/>
    </row>
    <row r="83" spans="2:2">
      <c r="B83" s="98"/>
    </row>
    <row r="84" spans="2:2">
      <c r="B84" s="98"/>
    </row>
    <row r="85" spans="2:2">
      <c r="B85" s="98"/>
    </row>
    <row r="86" spans="2:2">
      <c r="B86" s="98"/>
    </row>
    <row r="87" spans="2:2">
      <c r="B87" s="98"/>
    </row>
    <row r="88" spans="2:2">
      <c r="B88" s="98"/>
    </row>
    <row r="89" spans="2:2">
      <c r="B89" s="98"/>
    </row>
    <row r="90" spans="2:2">
      <c r="B90" s="98"/>
    </row>
    <row r="91" spans="2:2">
      <c r="B91" s="98"/>
    </row>
    <row r="92" spans="2:2">
      <c r="B92" s="98"/>
    </row>
    <row r="93" spans="2:2">
      <c r="B93" s="98"/>
    </row>
    <row r="94" spans="2:2">
      <c r="B94" s="98"/>
    </row>
    <row r="95" spans="2:2">
      <c r="B95" s="98"/>
    </row>
    <row r="96" spans="2:2">
      <c r="B96" s="98"/>
    </row>
    <row r="97" spans="2:2">
      <c r="B97" s="98"/>
    </row>
    <row r="98" spans="2:2">
      <c r="B98" s="98"/>
    </row>
    <row r="99" spans="2:2">
      <c r="B99" s="98"/>
    </row>
    <row r="100" spans="2:2">
      <c r="B100" s="98"/>
    </row>
    <row r="101" spans="2:2">
      <c r="B101" s="98"/>
    </row>
    <row r="102" spans="2:2">
      <c r="B102" s="98"/>
    </row>
    <row r="103" spans="2:2">
      <c r="B103" s="98"/>
    </row>
    <row r="104" spans="2:2">
      <c r="B104" s="98"/>
    </row>
    <row r="105" spans="2:2">
      <c r="B105" s="98"/>
    </row>
    <row r="106" spans="2:2">
      <c r="B106" s="98"/>
    </row>
    <row r="107" spans="2:2">
      <c r="B107" s="98"/>
    </row>
    <row r="108" spans="2:2">
      <c r="B108" s="98"/>
    </row>
    <row r="109" spans="2:2">
      <c r="B109" s="98"/>
    </row>
    <row r="110" spans="2:2">
      <c r="B110" s="98"/>
    </row>
    <row r="111" spans="2:2">
      <c r="B111" s="98"/>
    </row>
    <row r="112" spans="2:2">
      <c r="B112" s="98"/>
    </row>
    <row r="113" spans="2:2">
      <c r="B113" s="98"/>
    </row>
    <row r="114" spans="2:2">
      <c r="B114" s="98"/>
    </row>
    <row r="115" spans="2:2">
      <c r="B115" s="98"/>
    </row>
    <row r="116" spans="2:2">
      <c r="B116" s="98"/>
    </row>
    <row r="117" spans="2:2">
      <c r="B117" s="98"/>
    </row>
    <row r="118" spans="2:2">
      <c r="B118" s="98"/>
    </row>
    <row r="119" spans="2:2">
      <c r="B119" s="98"/>
    </row>
    <row r="120" spans="2:2">
      <c r="B120" s="98"/>
    </row>
    <row r="121" spans="2:2">
      <c r="B121" s="98"/>
    </row>
    <row r="122" spans="2:2">
      <c r="B122" s="98"/>
    </row>
    <row r="123" spans="2:2">
      <c r="B123" s="98"/>
    </row>
    <row r="124" spans="2:2">
      <c r="B124" s="98"/>
    </row>
    <row r="125" spans="2:2">
      <c r="B125" s="98"/>
    </row>
    <row r="126" spans="2:2">
      <c r="B126" s="98"/>
    </row>
    <row r="127" spans="2:2">
      <c r="B127" s="98"/>
    </row>
    <row r="128" spans="2:2">
      <c r="B128" s="98"/>
    </row>
    <row r="129" spans="2:2">
      <c r="B129" s="98"/>
    </row>
    <row r="130" spans="2:2">
      <c r="B130" s="98"/>
    </row>
    <row r="131" spans="2:2">
      <c r="B131" s="98"/>
    </row>
    <row r="132" spans="2:2">
      <c r="B132" s="98"/>
    </row>
    <row r="133" spans="2:2">
      <c r="B133" s="98"/>
    </row>
    <row r="134" spans="2:2">
      <c r="B134" s="98"/>
    </row>
    <row r="135" spans="2:2">
      <c r="B135" s="98"/>
    </row>
    <row r="136" spans="2:2">
      <c r="B136" s="98"/>
    </row>
    <row r="137" spans="2:2">
      <c r="B137" s="98"/>
    </row>
    <row r="138" spans="2:2">
      <c r="B138" s="98"/>
    </row>
    <row r="139" spans="2:2">
      <c r="B139" s="98"/>
    </row>
    <row r="140" spans="2:2">
      <c r="B140" s="98"/>
    </row>
    <row r="141" spans="2:2">
      <c r="B141" s="98"/>
    </row>
    <row r="142" spans="2:2">
      <c r="B142" s="98"/>
    </row>
    <row r="143" spans="2:2">
      <c r="B143" s="98"/>
    </row>
    <row r="144" spans="2:2">
      <c r="B144" s="98"/>
    </row>
    <row r="145" spans="2:2">
      <c r="B145" s="98"/>
    </row>
    <row r="146" spans="2:2">
      <c r="B146" s="98"/>
    </row>
    <row r="147" spans="2:2">
      <c r="B147" s="98"/>
    </row>
    <row r="148" spans="2:2">
      <c r="B148" s="98"/>
    </row>
    <row r="149" spans="2:2">
      <c r="B149" s="98"/>
    </row>
    <row r="150" spans="2:2">
      <c r="B150" s="98"/>
    </row>
    <row r="151" spans="2:2">
      <c r="B151" s="98"/>
    </row>
    <row r="152" spans="2:2">
      <c r="B152" s="98"/>
    </row>
    <row r="153" spans="2:2">
      <c r="B153" s="98"/>
    </row>
    <row r="154" spans="2:2">
      <c r="B154" s="98"/>
    </row>
    <row r="155" spans="2:2">
      <c r="B155" s="98"/>
    </row>
    <row r="156" spans="2:2">
      <c r="B156" s="98"/>
    </row>
    <row r="157" spans="2:2">
      <c r="B157" s="98"/>
    </row>
    <row r="158" spans="2:2">
      <c r="B158" s="98"/>
    </row>
    <row r="159" spans="2:2">
      <c r="B159" s="98"/>
    </row>
    <row r="160" spans="2:2">
      <c r="B160" s="98"/>
    </row>
    <row r="161" spans="2:2">
      <c r="B161" s="98"/>
    </row>
    <row r="162" spans="2:2">
      <c r="B162" s="98"/>
    </row>
    <row r="163" spans="2:2">
      <c r="B163" s="98"/>
    </row>
    <row r="164" spans="2:2">
      <c r="B164" s="98"/>
    </row>
    <row r="165" spans="2:2">
      <c r="B165" s="98"/>
    </row>
    <row r="166" spans="2:2">
      <c r="B166" s="98"/>
    </row>
    <row r="167" spans="2:2">
      <c r="B167" s="98"/>
    </row>
    <row r="168" spans="2:2">
      <c r="B168" s="98"/>
    </row>
    <row r="169" spans="2:2">
      <c r="B169" s="98"/>
    </row>
    <row r="170" spans="2:2">
      <c r="B170" s="98"/>
    </row>
    <row r="171" spans="2:2">
      <c r="B171" s="98"/>
    </row>
    <row r="172" spans="2:2">
      <c r="B172" s="98"/>
    </row>
    <row r="173" spans="2:2">
      <c r="B173" s="98"/>
    </row>
    <row r="174" spans="2:2">
      <c r="B174" s="98"/>
    </row>
    <row r="175" spans="2:2">
      <c r="B175" s="98"/>
    </row>
    <row r="176" spans="2:2">
      <c r="B176" s="98"/>
    </row>
    <row r="177" spans="2:2">
      <c r="B177" s="98"/>
    </row>
    <row r="178" spans="2:2">
      <c r="B178" s="98"/>
    </row>
    <row r="179" spans="2:2">
      <c r="B179" s="98"/>
    </row>
    <row r="180" spans="2:2">
      <c r="B180" s="98"/>
    </row>
    <row r="181" spans="2:2">
      <c r="B181" s="98"/>
    </row>
    <row r="182" spans="2:2">
      <c r="B182" s="98"/>
    </row>
    <row r="183" spans="2:2">
      <c r="B183" s="98"/>
    </row>
    <row r="184" spans="2:2">
      <c r="B184" s="98"/>
    </row>
    <row r="185" spans="2:2">
      <c r="B185" s="98"/>
    </row>
    <row r="186" spans="2:2">
      <c r="B186" s="98"/>
    </row>
    <row r="187" spans="2:2">
      <c r="B187" s="98"/>
    </row>
    <row r="188" spans="2:2">
      <c r="B188" s="98"/>
    </row>
    <row r="189" spans="2:2">
      <c r="B189" s="98"/>
    </row>
    <row r="190" spans="2:2">
      <c r="B190" s="98"/>
    </row>
    <row r="191" spans="2:2">
      <c r="B191" s="98"/>
    </row>
    <row r="192" spans="2:2">
      <c r="B192" s="98"/>
    </row>
    <row r="193" spans="2:2">
      <c r="B193" s="98"/>
    </row>
    <row r="194" spans="2:2">
      <c r="B194" s="98"/>
    </row>
    <row r="195" spans="2:2">
      <c r="B195" s="98"/>
    </row>
    <row r="196" spans="2:2">
      <c r="B196" s="98"/>
    </row>
    <row r="197" spans="2:2">
      <c r="B197" s="98"/>
    </row>
    <row r="198" spans="2:2">
      <c r="B198" s="98"/>
    </row>
    <row r="199" spans="2:2">
      <c r="B199" s="98"/>
    </row>
    <row r="200" spans="2:2">
      <c r="B200" s="98"/>
    </row>
    <row r="201" spans="2:2">
      <c r="B201" s="98"/>
    </row>
    <row r="202" spans="2:2">
      <c r="B202" s="98"/>
    </row>
    <row r="203" spans="2:2">
      <c r="B203" s="98"/>
    </row>
    <row r="204" spans="2:2">
      <c r="B204" s="98"/>
    </row>
    <row r="205" spans="2:2">
      <c r="B205" s="98"/>
    </row>
    <row r="206" spans="2:2">
      <c r="B206" s="98"/>
    </row>
    <row r="207" spans="2:2">
      <c r="B207" s="98"/>
    </row>
    <row r="208" spans="2:2">
      <c r="B208" s="98"/>
    </row>
    <row r="209" spans="2:2">
      <c r="B209" s="98"/>
    </row>
    <row r="210" spans="2:2">
      <c r="B210" s="98"/>
    </row>
    <row r="211" spans="2:2">
      <c r="B211" s="98"/>
    </row>
  </sheetData>
  <mergeCells count="6">
    <mergeCell ref="A4:A6"/>
    <mergeCell ref="B4:B6"/>
    <mergeCell ref="C4:E4"/>
    <mergeCell ref="A1:E1"/>
    <mergeCell ref="A2:E2"/>
    <mergeCell ref="D3:E3"/>
  </mergeCells>
  <pageMargins left="0.7" right="0.7" top="0.24" bottom="0.44" header="0.2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grutyun</vt:lpstr>
      <vt:lpstr>1.ekamutner</vt:lpstr>
      <vt:lpstr>2.Gorcarnakan tsaxs</vt:lpstr>
      <vt:lpstr>3.Tntesagitakan tsaxs</vt:lpstr>
      <vt:lpstr>4.Devicit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ww</cp:lastModifiedBy>
  <cp:lastPrinted>2020-01-17T13:38:59Z</cp:lastPrinted>
  <dcterms:created xsi:type="dcterms:W3CDTF">2014-12-23T06:44:04Z</dcterms:created>
  <dcterms:modified xsi:type="dcterms:W3CDTF">2020-01-17T13:39:28Z</dcterms:modified>
</cp:coreProperties>
</file>