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7935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19" i="2"/>
  <c r="F38" i="3"/>
  <c r="F37"/>
  <c r="F36"/>
  <c r="H111"/>
  <c r="G111"/>
  <c r="G109" s="1"/>
  <c r="F112"/>
  <c r="G63"/>
  <c r="F64"/>
  <c r="F55"/>
  <c r="F52"/>
  <c r="F24"/>
  <c r="F53"/>
  <c r="F54"/>
  <c r="F51"/>
  <c r="G50"/>
  <c r="F50" s="1"/>
  <c r="G234"/>
  <c r="F235"/>
  <c r="F236"/>
  <c r="G192"/>
  <c r="F193"/>
  <c r="F194"/>
  <c r="G161"/>
  <c r="F161"/>
  <c r="F163"/>
  <c r="F162"/>
  <c r="G43"/>
  <c r="F43" s="1"/>
  <c r="F45"/>
  <c r="F46"/>
  <c r="F47"/>
  <c r="F48"/>
  <c r="F49"/>
  <c r="F44"/>
  <c r="G40"/>
  <c r="F40" s="1"/>
  <c r="F42"/>
  <c r="F41"/>
  <c r="H12"/>
  <c r="F35"/>
  <c r="F16"/>
  <c r="F17"/>
  <c r="F18"/>
  <c r="F19"/>
  <c r="F20"/>
  <c r="F21"/>
  <c r="F23"/>
  <c r="F25"/>
  <c r="F26"/>
  <c r="F27"/>
  <c r="F28"/>
  <c r="F29"/>
  <c r="F30"/>
  <c r="F31"/>
  <c r="F32"/>
  <c r="F33"/>
  <c r="F34"/>
  <c r="F15"/>
  <c r="F13"/>
  <c r="F14"/>
  <c r="G12"/>
  <c r="G10" s="1"/>
  <c r="E88" i="2"/>
  <c r="E80"/>
  <c r="E79" s="1"/>
  <c r="D90"/>
  <c r="D34"/>
  <c r="D104"/>
  <c r="D17"/>
  <c r="D16" s="1"/>
  <c r="D18"/>
  <c r="D21"/>
  <c r="D22"/>
  <c r="D23"/>
  <c r="D24"/>
  <c r="D25"/>
  <c r="D26"/>
  <c r="D27"/>
  <c r="D30"/>
  <c r="D35"/>
  <c r="D33"/>
  <c r="D29"/>
  <c r="D28"/>
  <c r="D32"/>
  <c r="D31"/>
  <c r="D103"/>
  <c r="D102"/>
  <c r="D101"/>
  <c r="D100"/>
  <c r="D99"/>
  <c r="D98"/>
  <c r="D97"/>
  <c r="D96"/>
  <c r="D95"/>
  <c r="D94"/>
  <c r="D93"/>
  <c r="D92"/>
  <c r="D87"/>
  <c r="D86"/>
  <c r="D85"/>
  <c r="D84"/>
  <c r="D83"/>
  <c r="D82"/>
  <c r="D91"/>
  <c r="D89"/>
  <c r="D88"/>
  <c r="E120" i="4"/>
  <c r="E118" s="1"/>
  <c r="E114" s="1"/>
  <c r="G299" i="3"/>
  <c r="E15" i="5"/>
  <c r="D15"/>
  <c r="C15"/>
  <c r="E14"/>
  <c r="D14"/>
  <c r="C14"/>
  <c r="E8"/>
  <c r="E13" s="1"/>
  <c r="D8"/>
  <c r="D13"/>
  <c r="D227" i="4"/>
  <c r="D226"/>
  <c r="D225"/>
  <c r="D224"/>
  <c r="F222"/>
  <c r="D221"/>
  <c r="F219"/>
  <c r="D219"/>
  <c r="D218"/>
  <c r="D217"/>
  <c r="D216"/>
  <c r="F214"/>
  <c r="D213"/>
  <c r="F211"/>
  <c r="D210"/>
  <c r="D209"/>
  <c r="D208"/>
  <c r="F206"/>
  <c r="F204"/>
  <c r="D203"/>
  <c r="D202"/>
  <c r="D201"/>
  <c r="D200"/>
  <c r="F198"/>
  <c r="D197"/>
  <c r="F195"/>
  <c r="D195"/>
  <c r="D194"/>
  <c r="D193"/>
  <c r="D192"/>
  <c r="D191"/>
  <c r="F189"/>
  <c r="D188"/>
  <c r="D187"/>
  <c r="D186"/>
  <c r="D185"/>
  <c r="F183"/>
  <c r="D182"/>
  <c r="D181"/>
  <c r="D180"/>
  <c r="F178"/>
  <c r="D177"/>
  <c r="D176"/>
  <c r="D175"/>
  <c r="F173"/>
  <c r="D168"/>
  <c r="D167"/>
  <c r="D165" s="1"/>
  <c r="F165"/>
  <c r="E165"/>
  <c r="D164"/>
  <c r="E162"/>
  <c r="D162"/>
  <c r="D161"/>
  <c r="E159"/>
  <c r="D159"/>
  <c r="D158"/>
  <c r="D157"/>
  <c r="D155" s="1"/>
  <c r="E155"/>
  <c r="D154"/>
  <c r="E152"/>
  <c r="D152"/>
  <c r="D151"/>
  <c r="D150"/>
  <c r="D149"/>
  <c r="D148"/>
  <c r="E146"/>
  <c r="D145"/>
  <c r="D144"/>
  <c r="E142"/>
  <c r="F140"/>
  <c r="D139"/>
  <c r="E137"/>
  <c r="D137"/>
  <c r="D136"/>
  <c r="D135"/>
  <c r="D134"/>
  <c r="D133"/>
  <c r="E131"/>
  <c r="D130"/>
  <c r="D129"/>
  <c r="E127"/>
  <c r="D124"/>
  <c r="D123"/>
  <c r="D122"/>
  <c r="D120"/>
  <c r="D117"/>
  <c r="D116"/>
  <c r="D113"/>
  <c r="D112"/>
  <c r="D111"/>
  <c r="E109"/>
  <c r="D109"/>
  <c r="D106"/>
  <c r="D105"/>
  <c r="D102"/>
  <c r="D101"/>
  <c r="E99"/>
  <c r="D98"/>
  <c r="D97"/>
  <c r="D95" s="1"/>
  <c r="E95"/>
  <c r="D92"/>
  <c r="D91"/>
  <c r="E89"/>
  <c r="D88"/>
  <c r="D87"/>
  <c r="E85"/>
  <c r="E83"/>
  <c r="D82"/>
  <c r="D81"/>
  <c r="D78" s="1"/>
  <c r="D80"/>
  <c r="E78"/>
  <c r="D77"/>
  <c r="D76"/>
  <c r="E74"/>
  <c r="D73"/>
  <c r="D72"/>
  <c r="E70"/>
  <c r="E68"/>
  <c r="D67"/>
  <c r="D66"/>
  <c r="D65"/>
  <c r="D64"/>
  <c r="D63"/>
  <c r="D62"/>
  <c r="D61"/>
  <c r="D60"/>
  <c r="E58"/>
  <c r="D57"/>
  <c r="D56"/>
  <c r="E54"/>
  <c r="D53"/>
  <c r="D51" s="1"/>
  <c r="E51"/>
  <c r="D50"/>
  <c r="D49"/>
  <c r="D48"/>
  <c r="D47"/>
  <c r="D46"/>
  <c r="D45"/>
  <c r="D44"/>
  <c r="D43"/>
  <c r="E41"/>
  <c r="D40"/>
  <c r="D39"/>
  <c r="D38"/>
  <c r="E36"/>
  <c r="D35"/>
  <c r="D34"/>
  <c r="D33"/>
  <c r="D32"/>
  <c r="D31"/>
  <c r="D30"/>
  <c r="D29"/>
  <c r="E27"/>
  <c r="D24"/>
  <c r="E22"/>
  <c r="D22"/>
  <c r="D21"/>
  <c r="E19"/>
  <c r="D19"/>
  <c r="D18"/>
  <c r="D17"/>
  <c r="D16"/>
  <c r="E14"/>
  <c r="E12" s="1"/>
  <c r="F10"/>
  <c r="F329" i="3"/>
  <c r="F327" s="1"/>
  <c r="F325" s="1"/>
  <c r="H327"/>
  <c r="H325"/>
  <c r="G327"/>
  <c r="G325"/>
  <c r="F324"/>
  <c r="F323"/>
  <c r="H321"/>
  <c r="G321"/>
  <c r="F319"/>
  <c r="F317" s="1"/>
  <c r="H317"/>
  <c r="G317"/>
  <c r="F316"/>
  <c r="F314" s="1"/>
  <c r="H314"/>
  <c r="G314"/>
  <c r="F313"/>
  <c r="F311" s="1"/>
  <c r="H311"/>
  <c r="G311"/>
  <c r="F310"/>
  <c r="F308" s="1"/>
  <c r="H308"/>
  <c r="G308"/>
  <c r="F307"/>
  <c r="F305" s="1"/>
  <c r="H305"/>
  <c r="G305"/>
  <c r="F304"/>
  <c r="F302" s="1"/>
  <c r="H302"/>
  <c r="G302"/>
  <c r="F301"/>
  <c r="F299" s="1"/>
  <c r="H299"/>
  <c r="F298"/>
  <c r="F297"/>
  <c r="F295" s="1"/>
  <c r="H295"/>
  <c r="G295"/>
  <c r="G293" s="1"/>
  <c r="F292"/>
  <c r="F290" s="1"/>
  <c r="H290"/>
  <c r="G290"/>
  <c r="F289"/>
  <c r="F287" s="1"/>
  <c r="H287"/>
  <c r="G287"/>
  <c r="F286"/>
  <c r="F284"/>
  <c r="H284"/>
  <c r="G284"/>
  <c r="F283"/>
  <c r="F282"/>
  <c r="H280"/>
  <c r="G280"/>
  <c r="F279"/>
  <c r="F278"/>
  <c r="H276"/>
  <c r="G276"/>
  <c r="F275"/>
  <c r="F274"/>
  <c r="H272"/>
  <c r="G272"/>
  <c r="F271"/>
  <c r="F270"/>
  <c r="H268"/>
  <c r="G268"/>
  <c r="F267"/>
  <c r="F266"/>
  <c r="H264"/>
  <c r="G264"/>
  <c r="F261"/>
  <c r="F259" s="1"/>
  <c r="H259"/>
  <c r="G259"/>
  <c r="F258"/>
  <c r="F256" s="1"/>
  <c r="H256"/>
  <c r="G256"/>
  <c r="F255"/>
  <c r="F254"/>
  <c r="F253"/>
  <c r="H251"/>
  <c r="G251"/>
  <c r="F250"/>
  <c r="F249"/>
  <c r="F248"/>
  <c r="H246"/>
  <c r="G246"/>
  <c r="F245"/>
  <c r="F244"/>
  <c r="F243"/>
  <c r="F242"/>
  <c r="F241"/>
  <c r="F240"/>
  <c r="F239"/>
  <c r="H237"/>
  <c r="G237"/>
  <c r="F234"/>
  <c r="F232" s="1"/>
  <c r="H232"/>
  <c r="G232"/>
  <c r="F229"/>
  <c r="F228"/>
  <c r="H226"/>
  <c r="G226"/>
  <c r="F225"/>
  <c r="F223" s="1"/>
  <c r="H223"/>
  <c r="G223"/>
  <c r="F222"/>
  <c r="F220" s="1"/>
  <c r="H220"/>
  <c r="G220"/>
  <c r="F219"/>
  <c r="F218"/>
  <c r="F217"/>
  <c r="F216"/>
  <c r="H214"/>
  <c r="G214"/>
  <c r="F213"/>
  <c r="F212"/>
  <c r="F211"/>
  <c r="F210"/>
  <c r="H208"/>
  <c r="G208"/>
  <c r="F207"/>
  <c r="F206"/>
  <c r="F205"/>
  <c r="H203"/>
  <c r="G203"/>
  <c r="F200"/>
  <c r="F198" s="1"/>
  <c r="H198"/>
  <c r="G198"/>
  <c r="F197"/>
  <c r="F195" s="1"/>
  <c r="H195"/>
  <c r="G195"/>
  <c r="F192"/>
  <c r="F190" s="1"/>
  <c r="H190"/>
  <c r="G190"/>
  <c r="F189"/>
  <c r="F187" s="1"/>
  <c r="H187"/>
  <c r="G187"/>
  <c r="F186"/>
  <c r="F184" s="1"/>
  <c r="H184"/>
  <c r="G184"/>
  <c r="F183"/>
  <c r="F181" s="1"/>
  <c r="H181"/>
  <c r="G181"/>
  <c r="F178"/>
  <c r="F176" s="1"/>
  <c r="H176"/>
  <c r="G176"/>
  <c r="F175"/>
  <c r="F173" s="1"/>
  <c r="H173"/>
  <c r="G173"/>
  <c r="F172"/>
  <c r="F170" s="1"/>
  <c r="H170"/>
  <c r="G170"/>
  <c r="F169"/>
  <c r="F167" s="1"/>
  <c r="H167"/>
  <c r="G167"/>
  <c r="F166"/>
  <c r="F164" s="1"/>
  <c r="H164"/>
  <c r="G164"/>
  <c r="F159"/>
  <c r="H159"/>
  <c r="H157" s="1"/>
  <c r="G159"/>
  <c r="G157" s="1"/>
  <c r="F156"/>
  <c r="F154" s="1"/>
  <c r="H154"/>
  <c r="G154"/>
  <c r="F153"/>
  <c r="F152"/>
  <c r="F151"/>
  <c r="F150"/>
  <c r="F149"/>
  <c r="F148"/>
  <c r="F147"/>
  <c r="H145"/>
  <c r="G145"/>
  <c r="F144"/>
  <c r="F143"/>
  <c r="F142"/>
  <c r="F141"/>
  <c r="H139"/>
  <c r="G139"/>
  <c r="F138"/>
  <c r="F136" s="1"/>
  <c r="H136"/>
  <c r="G136"/>
  <c r="F135"/>
  <c r="F134"/>
  <c r="F133"/>
  <c r="F132"/>
  <c r="F131"/>
  <c r="H129"/>
  <c r="G129"/>
  <c r="F128"/>
  <c r="F127"/>
  <c r="F126"/>
  <c r="F124" s="1"/>
  <c r="H124"/>
  <c r="G124"/>
  <c r="F123"/>
  <c r="F122"/>
  <c r="F121"/>
  <c r="F120"/>
  <c r="F119"/>
  <c r="F118"/>
  <c r="H116"/>
  <c r="G116"/>
  <c r="F115"/>
  <c r="F114"/>
  <c r="F113"/>
  <c r="F111"/>
  <c r="F109" s="1"/>
  <c r="H109"/>
  <c r="F108"/>
  <c r="F107"/>
  <c r="H105"/>
  <c r="H103" s="1"/>
  <c r="G105"/>
  <c r="F102"/>
  <c r="F100" s="1"/>
  <c r="H100"/>
  <c r="G100"/>
  <c r="F99"/>
  <c r="F97"/>
  <c r="H97"/>
  <c r="G97"/>
  <c r="F96"/>
  <c r="F94"/>
  <c r="H94"/>
  <c r="G94"/>
  <c r="F93"/>
  <c r="F91"/>
  <c r="H91"/>
  <c r="G91"/>
  <c r="F90"/>
  <c r="F89"/>
  <c r="H87"/>
  <c r="G87"/>
  <c r="F86"/>
  <c r="F84"/>
  <c r="H84"/>
  <c r="G84"/>
  <c r="F83"/>
  <c r="F82"/>
  <c r="F81"/>
  <c r="H79"/>
  <c r="H77" s="1"/>
  <c r="G79"/>
  <c r="F76"/>
  <c r="F74" s="1"/>
  <c r="H74"/>
  <c r="G74"/>
  <c r="F73"/>
  <c r="F71" s="1"/>
  <c r="H71"/>
  <c r="G71"/>
  <c r="F70"/>
  <c r="F68" s="1"/>
  <c r="H68"/>
  <c r="G68"/>
  <c r="F67"/>
  <c r="F65" s="1"/>
  <c r="H65"/>
  <c r="G65"/>
  <c r="F63"/>
  <c r="F61" s="1"/>
  <c r="H61"/>
  <c r="G61"/>
  <c r="F57"/>
  <c r="F56"/>
  <c r="F12"/>
  <c r="H10"/>
  <c r="H8" s="1"/>
  <c r="D10" i="2"/>
  <c r="D117"/>
  <c r="D116"/>
  <c r="D115"/>
  <c r="D114" s="1"/>
  <c r="F114"/>
  <c r="E114"/>
  <c r="D113"/>
  <c r="D112"/>
  <c r="F111"/>
  <c r="D110"/>
  <c r="D109"/>
  <c r="E108"/>
  <c r="D107"/>
  <c r="D106"/>
  <c r="E105"/>
  <c r="D78"/>
  <c r="D77"/>
  <c r="D76"/>
  <c r="E75"/>
  <c r="D74"/>
  <c r="D73"/>
  <c r="D72"/>
  <c r="D71"/>
  <c r="E70"/>
  <c r="D69"/>
  <c r="E68"/>
  <c r="D68"/>
  <c r="D67"/>
  <c r="F66"/>
  <c r="F65" s="1"/>
  <c r="D66"/>
  <c r="D64"/>
  <c r="D63"/>
  <c r="F62"/>
  <c r="D61"/>
  <c r="D60"/>
  <c r="D59"/>
  <c r="D58"/>
  <c r="E57"/>
  <c r="D56"/>
  <c r="E55"/>
  <c r="D54"/>
  <c r="F53"/>
  <c r="D53"/>
  <c r="D52"/>
  <c r="E51"/>
  <c r="D51"/>
  <c r="D50"/>
  <c r="F49"/>
  <c r="F46" s="1"/>
  <c r="D49"/>
  <c r="D48"/>
  <c r="D47" s="1"/>
  <c r="E47"/>
  <c r="D45"/>
  <c r="D44"/>
  <c r="D43"/>
  <c r="D42"/>
  <c r="E41"/>
  <c r="E40"/>
  <c r="D39"/>
  <c r="D38"/>
  <c r="D37" s="1"/>
  <c r="D36" s="1"/>
  <c r="E37"/>
  <c r="E36"/>
  <c r="D20"/>
  <c r="E16"/>
  <c r="E15" s="1"/>
  <c r="E14" s="1"/>
  <c r="D13"/>
  <c r="D12"/>
  <c r="E12"/>
  <c r="D11"/>
  <c r="E9"/>
  <c r="D214" i="4"/>
  <c r="D211" s="1"/>
  <c r="D204" s="1"/>
  <c r="D206"/>
  <c r="D198"/>
  <c r="D189"/>
  <c r="D146"/>
  <c r="D131"/>
  <c r="D36"/>
  <c r="F276" i="3"/>
  <c r="F272"/>
  <c r="F268"/>
  <c r="G230"/>
  <c r="F226"/>
  <c r="F214"/>
  <c r="G201"/>
  <c r="F203"/>
  <c r="F139"/>
  <c r="F116"/>
  <c r="F105"/>
  <c r="F87"/>
  <c r="D75" i="2"/>
  <c r="C8" i="5"/>
  <c r="C13"/>
  <c r="D178" i="4"/>
  <c r="D183"/>
  <c r="D173"/>
  <c r="D222"/>
  <c r="D127"/>
  <c r="D142"/>
  <c r="D118"/>
  <c r="D114" s="1"/>
  <c r="F251" i="3"/>
  <c r="F321"/>
  <c r="G262"/>
  <c r="F264"/>
  <c r="F280"/>
  <c r="F262" s="1"/>
  <c r="F208"/>
  <c r="F246"/>
  <c r="D58" i="4"/>
  <c r="D9" i="2"/>
  <c r="D54" i="4"/>
  <c r="F237" i="3"/>
  <c r="G77"/>
  <c r="F129"/>
  <c r="D111" i="2"/>
  <c r="D108"/>
  <c r="D105"/>
  <c r="D80"/>
  <c r="D79" s="1"/>
  <c r="D62"/>
  <c r="D41"/>
  <c r="D40" s="1"/>
  <c r="H230" i="3" l="1"/>
  <c r="H262"/>
  <c r="D107" i="4"/>
  <c r="D171"/>
  <c r="D169" s="1"/>
  <c r="F145" i="3"/>
  <c r="E140" i="4"/>
  <c r="F171"/>
  <c r="F169" s="1"/>
  <c r="F8" s="1"/>
  <c r="E107"/>
  <c r="E103" s="1"/>
  <c r="E93" s="1"/>
  <c r="G39" i="3"/>
  <c r="G8" s="1"/>
  <c r="F8" s="1"/>
  <c r="G103"/>
  <c r="F157"/>
  <c r="G179"/>
  <c r="H201"/>
  <c r="F39"/>
  <c r="H59"/>
  <c r="F79"/>
  <c r="F77" s="1"/>
  <c r="D140" i="4"/>
  <c r="D125"/>
  <c r="E125"/>
  <c r="D103"/>
  <c r="D99"/>
  <c r="D93" s="1"/>
  <c r="D89"/>
  <c r="D85"/>
  <c r="D83" s="1"/>
  <c r="D74"/>
  <c r="D70"/>
  <c r="E25"/>
  <c r="D41"/>
  <c r="D27"/>
  <c r="D14"/>
  <c r="D12" s="1"/>
  <c r="F201" i="3"/>
  <c r="F230"/>
  <c r="F10"/>
  <c r="H293"/>
  <c r="F103"/>
  <c r="G59"/>
  <c r="F59"/>
  <c r="D70" i="2"/>
  <c r="E8"/>
  <c r="D15"/>
  <c r="D14" s="1"/>
  <c r="D8" s="1"/>
  <c r="F293" i="3"/>
  <c r="H179"/>
  <c r="H7" s="1"/>
  <c r="F179"/>
  <c r="E65" i="2"/>
  <c r="D65"/>
  <c r="F7"/>
  <c r="D57"/>
  <c r="D55" s="1"/>
  <c r="D46"/>
  <c r="E46"/>
  <c r="E10" i="4" l="1"/>
  <c r="E8" s="1"/>
  <c r="G7" i="3"/>
  <c r="D68" i="4"/>
  <c r="D25"/>
  <c r="D10" s="1"/>
  <c r="D8" s="1"/>
  <c r="F7" i="3"/>
  <c r="E7" i="2"/>
  <c r="D7"/>
</calcChain>
</file>

<file path=xl/sharedStrings.xml><?xml version="1.0" encoding="utf-8"?>
<sst xmlns="http://schemas.openxmlformats.org/spreadsheetml/2006/main" count="1448" uniqueCount="724">
  <si>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</si>
  <si>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</si>
  <si>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</si>
  <si>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</si>
  <si>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</si>
  <si>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</si>
  <si>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</si>
  <si>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</si>
  <si>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</si>
  <si>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</si>
  <si>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</si>
  <si>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</si>
  <si>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</si>
  <si>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</si>
  <si>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</si>
  <si>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</si>
  <si>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</si>
  <si>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</si>
  <si>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</si>
  <si>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</si>
  <si>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</si>
  <si>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</si>
  <si>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1135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</si>
  <si>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</si>
  <si>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</si>
  <si>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</si>
  <si>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</si>
  <si>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</si>
  <si>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</si>
  <si>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</si>
  <si>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</si>
  <si>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</si>
  <si>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</si>
  <si>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</si>
  <si>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</si>
  <si>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</si>
  <si>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</si>
  <si>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</si>
  <si>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</si>
  <si>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</si>
  <si>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</si>
  <si>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</si>
  <si>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</si>
  <si>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</si>
  <si>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</si>
  <si>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</si>
  <si>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t>1310</t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</si>
  <si>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</si>
  <si>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</si>
  <si>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</si>
  <si>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</si>
  <si>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</si>
  <si>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</si>
  <si>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</si>
  <si>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</si>
  <si>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</si>
  <si>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</si>
  <si>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</si>
  <si>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</si>
  <si>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</si>
  <si>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</si>
  <si>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</si>
  <si>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</si>
  <si>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</si>
  <si>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</si>
  <si>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</si>
  <si>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</si>
  <si>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</si>
  <si>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</si>
  <si>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1351</t>
  </si>
  <si>
    <t>1352</t>
  </si>
  <si>
    <t>1360</t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</si>
  <si>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</si>
  <si>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</si>
  <si>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</si>
  <si>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</si>
  <si>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</si>
  <si>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</si>
  <si>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</si>
  <si>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</si>
  <si>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</si>
  <si>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</si>
  <si>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</si>
  <si>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</si>
  <si>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</si>
  <si>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</si>
  <si>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</si>
  <si>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</si>
  <si>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</si>
  <si>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</si>
  <si>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</si>
  <si>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</si>
  <si>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</si>
  <si>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</si>
  <si>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</si>
  <si>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</si>
  <si>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ՀԱՏՎԱԾ 1</t>
  </si>
  <si>
    <t>ՀԱՄԱՅՆՔԻ ԲՅՈՒՋԵԻ ԵԿԱՄՈՒՏՆԵՐԸ</t>
  </si>
  <si>
    <t>(հազար դրամով)</t>
  </si>
  <si>
    <t>³Û¹ ÃíáõÙ`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</si>
  <si>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¶áõÛù³Ñ³ñÏ ÷áË³¹ñ³ÙÇçáóÝ»ñÇ Ñ³Ù³ñ</t>
  </si>
  <si>
    <t>³Û¹ ÃíáõÙ`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</si>
  <si>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 xml:space="preserve">³Û¹ ÃíáõÙ`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</si>
  <si>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</si>
  <si>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</si>
  <si>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</si>
  <si>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</si>
  <si>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</si>
  <si>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</si>
  <si>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</si>
  <si>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</si>
  <si>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</si>
  <si>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</si>
  <si>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</si>
  <si>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</si>
  <si>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3</t>
  </si>
  <si>
    <t xml:space="preserve">ÀÝ¹Ñ³Ýáõñ µÝáõÛÃÇ Ñ³Ýñ³ÛÇÝ Í³é³ÛáõÃÛáõÝÝ»ñ (³ÛÉ ¹³ë»ñÇÝ ãå³ïÏ³ÝáÕ)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</si>
  <si>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</si>
  <si>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</si>
  <si>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</si>
  <si>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</si>
  <si>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</si>
  <si>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</si>
  <si>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</si>
  <si>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</si>
  <si>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</si>
  <si>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</si>
  <si>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</si>
  <si>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</si>
  <si>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</si>
  <si>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</si>
  <si>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</si>
  <si>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</si>
  <si>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</si>
  <si>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</si>
  <si>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</si>
  <si>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</si>
  <si>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</si>
  <si>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</si>
  <si>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</si>
  <si>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</si>
  <si>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</si>
  <si>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</si>
  <si>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</si>
  <si>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</si>
  <si>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</si>
  <si>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</si>
  <si>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</si>
  <si>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</si>
  <si>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</si>
  <si>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</si>
  <si>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</si>
  <si>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</si>
  <si>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</si>
  <si>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</si>
  <si>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</si>
  <si>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</si>
  <si>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</si>
  <si>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</si>
  <si>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</si>
  <si>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</si>
  <si>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</si>
  <si>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</si>
  <si>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</si>
  <si>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</si>
  <si>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</si>
  <si>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</si>
  <si>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</si>
  <si>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</si>
  <si>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</si>
  <si>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</si>
  <si>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</si>
  <si>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</si>
  <si>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</si>
  <si>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</si>
  <si>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</si>
  <si>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</si>
  <si>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</si>
  <si>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</si>
  <si>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</si>
  <si>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</si>
  <si>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</si>
  <si>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</si>
  <si>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</si>
  <si>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</si>
  <si>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</si>
  <si>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</si>
  <si>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</si>
  <si>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</si>
  <si>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</si>
  <si>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</si>
  <si>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</si>
  <si>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</si>
  <si>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</si>
  <si>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</si>
  <si>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</si>
  <si>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</si>
  <si>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</si>
  <si>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</si>
  <si>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</si>
  <si>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</si>
  <si>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</si>
  <si>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</si>
  <si>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</si>
  <si>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</si>
  <si>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</si>
  <si>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</si>
  <si>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</si>
  <si>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</si>
  <si>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</si>
  <si>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</si>
  <si>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</si>
  <si>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</si>
  <si>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</si>
  <si>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</si>
  <si>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</si>
  <si>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</si>
  <si>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</si>
  <si>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</si>
  <si>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</si>
  <si>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</si>
  <si>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</si>
  <si>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</si>
  <si>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</si>
  <si>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</si>
  <si>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</si>
  <si>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</si>
  <si>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</si>
  <si>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</si>
  <si>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</si>
  <si>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</si>
  <si>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</si>
  <si>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</si>
  <si>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</si>
  <si>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</si>
  <si>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</si>
  <si>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</si>
  <si>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</si>
  <si>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</si>
  <si>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</si>
  <si>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</si>
  <si>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</si>
  <si>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</si>
  <si>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</si>
  <si>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</si>
  <si>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</si>
  <si>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</si>
  <si>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</si>
  <si>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</si>
  <si>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</si>
  <si>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</si>
  <si>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</si>
  <si>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</si>
  <si>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</si>
  <si>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</si>
  <si>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</si>
  <si>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</si>
  <si>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</si>
  <si>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</si>
  <si>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</si>
  <si>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</si>
  <si>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</si>
  <si>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</si>
  <si>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</si>
  <si>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</si>
  <si>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</si>
  <si>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</si>
  <si>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</si>
  <si>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</si>
  <si>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</si>
  <si>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</si>
  <si>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</si>
  <si>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</si>
  <si>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</si>
  <si>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</si>
  <si>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</si>
  <si>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</si>
  <si>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</si>
  <si>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</si>
  <si>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</si>
  <si>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</si>
  <si>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</si>
  <si>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</si>
  <si>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</si>
  <si>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</si>
  <si>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</si>
  <si>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</si>
  <si>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</si>
  <si>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</si>
  <si>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</si>
  <si>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</si>
  <si>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</si>
  <si>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</si>
  <si>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</si>
  <si>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</si>
  <si>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</si>
  <si>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</si>
  <si>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</si>
  <si>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</si>
  <si>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</si>
  <si>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</si>
  <si>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</si>
  <si>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</si>
  <si>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</si>
  <si>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</si>
  <si>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</si>
  <si>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</si>
  <si>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</si>
  <si>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</si>
  <si>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</si>
  <si>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</si>
  <si>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</si>
  <si>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</si>
  <si>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</si>
  <si>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</si>
  <si>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</si>
  <si>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</si>
  <si>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</si>
  <si>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</si>
  <si>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</si>
  <si>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</si>
  <si>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</si>
  <si>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</si>
  <si>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</si>
  <si>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</si>
  <si>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</si>
  <si>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</si>
  <si>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</si>
  <si>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</si>
  <si>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</si>
  <si>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</si>
  <si>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</si>
  <si>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</si>
  <si>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</si>
  <si>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</si>
  <si>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</si>
  <si>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</si>
  <si>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</si>
  <si>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</si>
  <si>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</si>
  <si>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</si>
  <si>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</si>
  <si>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</si>
  <si>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</si>
  <si>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</si>
  <si>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</si>
  <si>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</si>
  <si>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</si>
  <si>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</si>
  <si>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</si>
  <si>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</si>
  <si>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</si>
  <si>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</si>
  <si>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</si>
  <si>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</si>
  <si>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</si>
  <si>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</si>
  <si>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</si>
  <si>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</si>
  <si>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</si>
  <si>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</si>
  <si>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</si>
  <si>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</si>
  <si>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</si>
  <si>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</si>
  <si>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</si>
  <si>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</si>
  <si>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</si>
  <si>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</si>
  <si>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</si>
  <si>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</si>
  <si>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</si>
  <si>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</si>
  <si>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</si>
  <si>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</si>
  <si>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</si>
  <si>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</si>
  <si>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</si>
  <si>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</si>
  <si>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</si>
  <si>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</si>
  <si>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</si>
  <si>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</si>
  <si>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</si>
  <si>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</si>
  <si>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</si>
  <si>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</si>
  <si>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</si>
  <si>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</si>
  <si>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</si>
  <si>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</si>
  <si>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</si>
  <si>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</si>
  <si>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</si>
  <si>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</si>
  <si>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</si>
  <si>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</si>
  <si>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</si>
  <si>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</si>
  <si>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</si>
  <si>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</si>
  <si>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</si>
  <si>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</si>
  <si>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</si>
  <si>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</si>
  <si>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</si>
  <si>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</si>
  <si>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</si>
  <si>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</si>
  <si>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</si>
  <si>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</si>
  <si>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</si>
  <si>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</si>
  <si>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</si>
  <si>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</si>
  <si>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</si>
  <si>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</si>
  <si>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</si>
  <si>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</si>
  <si>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</si>
  <si>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</si>
  <si>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</si>
  <si>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</si>
  <si>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</si>
  <si>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</si>
  <si>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</si>
  <si>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</si>
  <si>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</si>
  <si>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</si>
  <si>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</si>
  <si>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</si>
  <si>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</si>
  <si>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</si>
  <si>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</si>
  <si>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</si>
  <si>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</si>
  <si>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</si>
  <si>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</si>
  <si>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</si>
  <si>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</si>
  <si>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</si>
  <si>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</si>
  <si>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</si>
  <si>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</si>
  <si>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</si>
  <si>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</si>
  <si>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</si>
  <si>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</si>
  <si>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</si>
  <si>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</si>
  <si>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</si>
  <si>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</si>
  <si>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</si>
  <si>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</si>
  <si>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</si>
  <si>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</si>
  <si>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</si>
  <si>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</si>
  <si>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</si>
  <si>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</si>
  <si>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</si>
  <si>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</si>
  <si>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</si>
  <si>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</si>
  <si>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</si>
  <si>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</si>
  <si>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</si>
  <si>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</si>
  <si>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</si>
  <si>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</si>
  <si>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</si>
  <si>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</si>
  <si>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</si>
  <si>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</si>
  <si>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</si>
  <si>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</si>
  <si>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</si>
  <si>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</si>
  <si>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</si>
  <si>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</si>
  <si>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</si>
  <si>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</si>
  <si>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</si>
  <si>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</si>
  <si>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</si>
  <si>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</si>
  <si>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</si>
  <si>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</si>
  <si>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</si>
  <si>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</si>
  <si>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</si>
  <si>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</si>
  <si>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</si>
  <si>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</si>
  <si>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</si>
  <si>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</si>
  <si>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</si>
  <si>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</si>
  <si>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</si>
  <si>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</si>
  <si>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</si>
  <si>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</si>
  <si>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</si>
  <si>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</si>
  <si>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</si>
  <si>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</si>
  <si>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</si>
  <si>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</si>
  <si>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</si>
  <si>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</si>
  <si>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</si>
  <si>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</si>
  <si>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</si>
  <si>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</si>
  <si>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</si>
  <si>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</si>
  <si>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</si>
  <si>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</si>
  <si>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</si>
  <si>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</si>
  <si>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</si>
  <si>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</si>
  <si>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</si>
  <si>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</si>
  <si>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</si>
  <si>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</si>
  <si>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</si>
  <si>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</si>
  <si>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</si>
  <si>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</si>
  <si>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</si>
  <si>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</si>
  <si>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</si>
  <si>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</si>
  <si>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</si>
  <si>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</si>
  <si>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</si>
  <si>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</si>
  <si>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</si>
  <si>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</si>
  <si>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</si>
  <si>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</si>
  <si>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</si>
  <si>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</si>
  <si>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</si>
  <si>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</si>
  <si>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</si>
  <si>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</si>
  <si>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</si>
  <si>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</si>
  <si>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</si>
  <si>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</si>
  <si>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</si>
  <si>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</si>
  <si>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</si>
  <si>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</si>
  <si>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</si>
  <si>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</si>
  <si>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</si>
  <si>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</si>
  <si>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</si>
  <si>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</si>
  <si>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</si>
  <si>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</si>
  <si>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</si>
  <si>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</si>
  <si>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</si>
  <si>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</si>
  <si>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</si>
  <si>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</si>
  <si>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</si>
  <si>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</si>
  <si>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</si>
  <si>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</si>
  <si>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</si>
  <si>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</si>
  <si>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</si>
  <si>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</si>
  <si>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t xml:space="preserve">³Û¹ ÃíáõÙ`                                                          Ð³Ù³ÛÝùÇ ë»÷³Ï³ÝáõÃÛáõÝ Ñ³Ù³ñíáÕ ÑáÕ»ñÇ í³ñÓ³Ï³ÉáõÃÛ³Ý í³ñÓ³í×³ñÝ»ñ </t>
  </si>
  <si>
    <t xml:space="preserve">³Û¹ ÃíáõÙ`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</si>
  <si>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³Û¹ ÃíáõÙ`                                                                                î»Õ³Ï³Ý í×³ñÝ»ñ</t>
  </si>
  <si>
    <t>ÀÜ¸²ØºÜÀ Ì²Êêºð (ïáÕ2100+ïáÕ2200+ïáÕ2300+ïáÕ2400+ïáÕ2500+ïáÕ2600+ ïáÕ2700+ïáÕ2800+ïáÕ2900+ïáÕ3000+ïáÕ3100)</t>
  </si>
  <si>
    <t>4729</t>
  </si>
  <si>
    <r>
      <t>ՀԱՄԱՅՆՔԻ ՂԵԿԱՎԱՐ՝</t>
    </r>
    <r>
      <rPr>
        <sz val="14"/>
        <color indexed="8"/>
        <rFont val="GHEA Grapalat"/>
        <family val="3"/>
      </rPr>
      <t xml:space="preserve">  ________________________</t>
    </r>
  </si>
  <si>
    <t>Համայնքի արխիվից փաստաթղթերի պատճեններ տրամադրելու համար</t>
  </si>
  <si>
    <t xml:space="preserve">Ավտոկայանատեղում կայանելու համար </t>
  </si>
  <si>
    <t>Աղբահանության վճարներ այդ թվում՝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</si>
  <si>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</si>
  <si>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</si>
  <si>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</si>
  <si>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</si>
  <si>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</si>
  <si>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</si>
  <si>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</si>
  <si>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</si>
  <si>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</si>
  <si>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</si>
  <si>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</si>
  <si>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</si>
  <si>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</si>
  <si>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</si>
  <si>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</si>
  <si>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1351.ա)</t>
  </si>
  <si>
    <t>1351.բ)</t>
  </si>
  <si>
    <t>1351.գ)</t>
  </si>
  <si>
    <t>Համայնքի վարչական տարածքում ինքնակամ կառուցված շենքերի, շինությունների օրինականացման համար վճարներ</t>
  </si>
  <si>
    <t>1351.դ)</t>
  </si>
  <si>
    <t>1351.ե)</t>
  </si>
  <si>
    <t>1351.զ)</t>
  </si>
  <si>
    <t>1351.է)</t>
  </si>
  <si>
    <t>1351.ը)</t>
  </si>
  <si>
    <t>1351.թ)</t>
  </si>
  <si>
    <t>1351.ժ)</t>
  </si>
  <si>
    <t>1351.ի)</t>
  </si>
  <si>
    <t>1351.լ)</t>
  </si>
  <si>
    <t>1351.խ)</t>
  </si>
  <si>
    <t>1351.ծ)</t>
  </si>
  <si>
    <t>1351.կ)</t>
  </si>
  <si>
    <t>1351.հ)</t>
  </si>
  <si>
    <t>1351.ձ)</t>
  </si>
  <si>
    <t>1351.ղ)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</si>
  <si>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</si>
  <si>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</si>
  <si>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</si>
  <si>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</si>
  <si>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</si>
  <si>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</si>
  <si>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áñÇó`                                                                                  ³) ÐÇÙÝ³Ï³Ý շենքերի և  ßÇÝáõÃÛáõÝÝ»ñÇ Ñ³Ù³ñ</t>
  </si>
  <si>
    <t>µ) àã ÑÇÙÝ³Ï³Ý շենքերի և ßÇÝáõÃÛáõÝÝ»ñÇ Ñ³Ù³ñ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</si>
  <si>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</si>
  <si>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</si>
  <si>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</si>
  <si>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</si>
  <si>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 xml:space="preserve"> ²ÛÉ ï»Õ³Ï³Ý ïáõñù»ñ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</si>
  <si>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</si>
  <si>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</si>
  <si>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Ð³Ù³ÛÝùÇ վարչական ï³ñ³ÍùáõÙ ³ñï³ùÇÝ ·áí³½¹ ï»Õ³¹ñ»Éáõ ÃáõÛÉïíáõÃÛ³Ý Ñ³Ù³ñ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</si>
  <si>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</si>
  <si>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</si>
  <si>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</si>
  <si>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Բացօթյա առևտրի կազմակերպման թույլտվության համար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</si>
  <si>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</si>
  <si>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</si>
  <si>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</si>
  <si>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</si>
  <si>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</si>
  <si>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</si>
  <si>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</si>
  <si>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</si>
  <si>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r>
      <t xml:space="preserve">ÀÜ¸²ØºÜÀ   ºÎ²ØàôîÜºð                       </t>
    </r>
    <r>
      <rPr>
        <sz val="10"/>
        <rFont val="Arial LatArm"/>
        <family val="2"/>
      </rPr>
      <t>(ïáÕ 1100 + ïáÕ 1200+ïáÕ 1300)</t>
    </r>
  </si>
  <si>
    <r>
      <rPr>
        <sz val="10"/>
        <rFont val="Arial LatArm"/>
        <family val="2"/>
      </rPr>
      <t>³Û¹ ÃíáõÙª</t>
    </r>
    <r>
      <rPr>
        <b/>
        <sz val="10"/>
        <rFont val="Arial LatArm"/>
        <family val="2"/>
      </rPr>
      <t xml:space="preserve">          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</si>
  <si>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</si>
  <si>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</si>
  <si>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 xml:space="preserve">³Û¹ ÃíáõÙ`  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</si>
  <si>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</si>
  <si>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</si>
  <si>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</si>
  <si>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</si>
  <si>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 + ïáÕ 1343)</t>
    </r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</si>
  <si>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1352)</t>
    </r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</si>
  <si>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</si>
  <si>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LatArm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</si>
  <si>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</si>
  <si>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</si>
  <si>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</si>
  <si>
    <r>
      <t> </t>
    </r>
    <r>
      <rPr>
        <sz val="9"/>
        <color indexed="8"/>
        <rFont val="GHEA Grapalat"/>
        <family val="3"/>
      </rPr>
      <t>                        (մարզի անվանումը)</t>
    </r>
  </si>
  <si>
    <r>
      <t xml:space="preserve">              </t>
    </r>
    <r>
      <rPr>
        <b/>
        <sz val="14"/>
        <color indexed="8"/>
        <rFont val="GHEA Grapalat"/>
        <family val="3"/>
      </rPr>
      <t>ԱՐԹԻԿ</t>
    </r>
    <r>
      <rPr>
        <sz val="14"/>
        <color indexed="8"/>
        <rFont val="GHEA Grapalat"/>
        <family val="3"/>
      </rPr>
      <t xml:space="preserve"> </t>
    </r>
    <r>
      <rPr>
        <b/>
        <sz val="14"/>
        <color indexed="8"/>
        <rFont val="GHEA Grapalat"/>
        <family val="3"/>
      </rPr>
      <t>ՀԱՄԱՅՆՔԻ</t>
    </r>
  </si>
  <si>
    <t xml:space="preserve">                   (քաղաքային համայնքի անվանումը)</t>
  </si>
  <si>
    <t>2 0 2 0  Թ Վ Ա Կ Ա Ն Ի  Բ Յ ՈՒ Ջ Ե</t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</si>
  <si>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</si>
  <si>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</si>
  <si>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</si>
  <si>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</si>
  <si>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</si>
  <si>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</si>
  <si>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</si>
  <si>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</si>
  <si>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</si>
  <si>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</si>
  <si>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</si>
  <si>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t>աշխատավարձ 4111</t>
  </si>
  <si>
    <t xml:space="preserve"> պարգևատրում 4112</t>
  </si>
  <si>
    <t>էներգետիկ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</si>
  <si>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</si>
  <si>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</si>
  <si>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</si>
  <si>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</si>
  <si>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 4222</t>
  </si>
  <si>
    <t xml:space="preserve"> պատճենահանման ծառայություններ 4231</t>
  </si>
  <si>
    <t xml:space="preserve">  համակրգչային ծառայություններ 4232</t>
  </si>
  <si>
    <t>տեղեկատվական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</si>
  <si>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</si>
  <si>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</si>
  <si>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</si>
  <si>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 xml:space="preserve"> շ/շ ընթացիկ նորոգում և պահպանում 4251</t>
  </si>
  <si>
    <t>մ/ս ընթացիկ նորոգում և պահպանում 4252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</si>
  <si>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</si>
  <si>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</si>
  <si>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</si>
  <si>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հատուկ նպատակային այլ նյութեր 4269</t>
  </si>
  <si>
    <t xml:space="preserve"> համակրգչային ծառայություններ 4232</t>
  </si>
  <si>
    <t>ընդհանուր բնույթի այլ ծառայություններ4239</t>
  </si>
  <si>
    <t>ÀÝ¹Ñ³Ýáõñ µÝáõÛÃÇ ³ÛÉ Í³é³ÛáõÃÛáõÝÝ»ñ /ՔԿԱԳ/</t>
  </si>
  <si>
    <t>պարգևատրում 4112</t>
  </si>
  <si>
    <t xml:space="preserve"> կապի ծառայություններ 4214</t>
  </si>
  <si>
    <t xml:space="preserve"> ներքին գործուղումներ 4221</t>
  </si>
  <si>
    <t xml:space="preserve">  մ/ս ընթացիկ նորոգում և պահպանում 4252</t>
  </si>
  <si>
    <t xml:space="preserve"> գրասենյակային նյութեր և հագուստ 4261</t>
  </si>
  <si>
    <t>սպորտային նպաստներ 4727</t>
  </si>
  <si>
    <t>նվիրատվություններ այլ շահույթ չհետապնդող 4819</t>
  </si>
  <si>
    <t xml:space="preserve"> մասնագիտական ծառայություններ 4241</t>
  </si>
  <si>
    <t xml:space="preserve"> այլ ընթացիկ դրամաշնորհներ 4639</t>
  </si>
  <si>
    <t>ÜíÇñ³ïíáõÃÛáõÝÝ»ñ ³ÛÉ ß³ÑáõÛÃ ãÑ»ï³åÝ¹áÕ Ï³½Ù³Ï»ñåáõÃÛáõÝÝ»ñÇÝ 4819</t>
  </si>
  <si>
    <t xml:space="preserve"> պետական տուրք 4823</t>
  </si>
  <si>
    <t>ÀÝ¹Ñ³Ýáõñ µÝáõÛÃÇ Í³é³ÛáõÃÛáõÝÝ»ñ` որից</t>
  </si>
  <si>
    <t xml:space="preserve">Ìñ³·ñÙ³Ý ¨ íÇ×³Ï³·ñ³Ï³Ý ÁÝ¹Ñ³Ýáõñ Í³é³ÛáõÃÛáõÝÝ»ñ </t>
  </si>
  <si>
    <t>Ֆինանսական և հարկաբյուջետային հարաբերություններ</t>
  </si>
  <si>
    <t>Արտաքին հարաբերություններ</t>
  </si>
  <si>
    <t>2</t>
  </si>
  <si>
    <t>Արտաքին տնտեսական օգնություն</t>
  </si>
  <si>
    <t>6</t>
  </si>
  <si>
    <t>³Û¹ ÃíáõÙ`                                          1.1 ¶áõÛù³ÛÇÝ Ñ³ñÏ»ñ ³Ýß³ñÅ ·áõÛùÇó        (ïáÕ 1111 + ïáÕ 1112)</t>
  </si>
  <si>
    <r>
      <t>Հաստատված է</t>
    </r>
    <r>
      <rPr>
        <sz val="14"/>
        <color indexed="8"/>
        <rFont val="GHEA Grapalat"/>
        <family val="3"/>
      </rPr>
      <t xml:space="preserve">  Արթիկ   </t>
    </r>
    <r>
      <rPr>
        <b/>
        <sz val="14"/>
        <color indexed="8"/>
        <rFont val="GHEA Grapalat"/>
        <family val="3"/>
      </rPr>
      <t>համայնքի</t>
    </r>
  </si>
  <si>
    <r>
      <t>ավագանու 2019 թվականի</t>
    </r>
    <r>
      <rPr>
        <sz val="12"/>
        <color indexed="8"/>
        <rFont val="GHEA Grapalat"/>
        <family val="3"/>
      </rPr>
      <t xml:space="preserve"> դեկտեմբերի 26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60-Ն </t>
    </r>
    <r>
      <rPr>
        <b/>
        <sz val="12"/>
        <color indexed="8"/>
        <rFont val="GHEA Grapalat"/>
        <family val="3"/>
      </rPr>
      <t>որոշմամբ</t>
    </r>
  </si>
</sst>
</file>

<file path=xl/styles.xml><?xml version="1.0" encoding="utf-8"?>
<styleSheet xmlns="http://schemas.openxmlformats.org/spreadsheetml/2006/main">
  <numFmts count="5">
    <numFmt numFmtId="164" formatCode="_-* #,##0\ &quot;դր.&quot;_-;\-* #,##0\ &quot;դր.&quot;_-;_-* &quot;-&quot;\ &quot;դր.&quot;_-;_-@_-"/>
    <numFmt numFmtId="165" formatCode="#,##0.0"/>
    <numFmt numFmtId="166" formatCode="0000"/>
    <numFmt numFmtId="167" formatCode="000"/>
    <numFmt numFmtId="168" formatCode="0.0"/>
  </numFmts>
  <fonts count="62"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  <charset val="204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sz val="10"/>
      <name val="Arial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  <charset val="204"/>
    </font>
    <font>
      <sz val="9"/>
      <name val="Arial"/>
      <family val="2"/>
    </font>
    <font>
      <sz val="10"/>
      <name val="Arial LatArm"/>
      <family val="2"/>
    </font>
    <font>
      <b/>
      <sz val="10.5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2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b/>
      <i/>
      <sz val="8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u/>
      <sz val="14"/>
      <color theme="1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GHEA Grapalat"/>
      <family val="3"/>
    </font>
    <font>
      <b/>
      <u/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1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4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45" fillId="0" borderId="0" xfId="0" applyFont="1"/>
    <xf numFmtId="0" fontId="46" fillId="0" borderId="0" xfId="0" applyFont="1" applyAlignment="1"/>
    <xf numFmtId="0" fontId="45" fillId="0" borderId="0" xfId="0" applyFont="1" applyAlignment="1"/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/>
    <xf numFmtId="0" fontId="48" fillId="0" borderId="0" xfId="0" applyFont="1" applyAlignment="1"/>
    <xf numFmtId="0" fontId="49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/>
    <xf numFmtId="0" fontId="11" fillId="0" borderId="0" xfId="0" applyFont="1"/>
    <xf numFmtId="0" fontId="16" fillId="0" borderId="0" xfId="0" applyFont="1" applyFill="1"/>
    <xf numFmtId="0" fontId="20" fillId="0" borderId="0" xfId="0" applyFont="1"/>
    <xf numFmtId="0" fontId="21" fillId="0" borderId="3" xfId="0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165" fontId="2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top" wrapText="1"/>
    </xf>
    <xf numFmtId="49" fontId="25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wrapText="1"/>
    </xf>
    <xf numFmtId="165" fontId="12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/>
    <xf numFmtId="0" fontId="13" fillId="0" borderId="2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1" xfId="0" applyFont="1" applyFill="1" applyBorder="1"/>
    <xf numFmtId="0" fontId="3" fillId="0" borderId="10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wrapText="1"/>
    </xf>
    <xf numFmtId="168" fontId="14" fillId="0" borderId="3" xfId="0" applyNumberFormat="1" applyFont="1" applyFill="1" applyBorder="1" applyAlignment="1">
      <alignment wrapText="1"/>
    </xf>
    <xf numFmtId="0" fontId="5" fillId="0" borderId="0" xfId="0" applyFont="1"/>
    <xf numFmtId="0" fontId="14" fillId="0" borderId="0" xfId="0" applyFont="1" applyBorder="1"/>
    <xf numFmtId="0" fontId="1" fillId="0" borderId="0" xfId="0" applyFont="1" applyBorder="1"/>
    <xf numFmtId="49" fontId="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0" fillId="0" borderId="3" xfId="0" applyFont="1" applyBorder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20" fillId="0" borderId="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4" xfId="0" applyFont="1" applyFill="1" applyBorder="1" applyAlignment="1">
      <alignment horizontal="centerContinuous" vertical="center" wrapText="1"/>
    </xf>
    <xf numFmtId="0" fontId="29" fillId="0" borderId="19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0" borderId="20" xfId="0" quotePrefix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center" vertical="center" wrapText="1"/>
    </xf>
    <xf numFmtId="165" fontId="32" fillId="0" borderId="23" xfId="0" applyNumberFormat="1" applyFont="1" applyFill="1" applyBorder="1" applyAlignment="1">
      <alignment horizontal="center" vertical="center" wrapText="1"/>
    </xf>
    <xf numFmtId="0" fontId="32" fillId="0" borderId="20" xfId="0" quotePrefix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165" fontId="32" fillId="0" borderId="2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165" fontId="32" fillId="0" borderId="20" xfId="0" applyNumberFormat="1" applyFont="1" applyFill="1" applyBorder="1" applyAlignment="1">
      <alignment horizontal="center" vertical="center" wrapText="1"/>
    </xf>
    <xf numFmtId="49" fontId="29" fillId="0" borderId="3" xfId="0" quotePrefix="1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0" fontId="29" fillId="0" borderId="3" xfId="0" quotePrefix="1" applyNumberFormat="1" applyFont="1" applyFill="1" applyBorder="1" applyAlignment="1">
      <alignment horizontal="center" vertical="center"/>
    </xf>
    <xf numFmtId="0" fontId="32" fillId="0" borderId="20" xfId="0" quotePrefix="1" applyNumberFormat="1" applyFont="1" applyFill="1" applyBorder="1" applyAlignment="1">
      <alignment horizontal="center" vertical="center"/>
    </xf>
    <xf numFmtId="49" fontId="29" fillId="0" borderId="20" xfId="0" quotePrefix="1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165" fontId="29" fillId="0" borderId="2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left" vertical="center" wrapText="1" indent="3"/>
    </xf>
    <xf numFmtId="49" fontId="29" fillId="0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vertical="center" wrapText="1"/>
    </xf>
    <xf numFmtId="0" fontId="29" fillId="0" borderId="20" xfId="0" quotePrefix="1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vertical="center" wrapText="1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2" xfId="0" quotePrefix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165" fontId="29" fillId="0" borderId="2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Continuous" vertical="center"/>
    </xf>
    <xf numFmtId="0" fontId="29" fillId="0" borderId="3" xfId="0" applyFont="1" applyFill="1" applyBorder="1" applyAlignment="1">
      <alignment horizontal="left" vertical="center" wrapText="1" indent="2"/>
    </xf>
    <xf numFmtId="165" fontId="32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Fill="1" applyBorder="1" applyAlignment="1">
      <alignment horizontal="center" vertical="center" wrapText="1"/>
    </xf>
    <xf numFmtId="0" fontId="32" fillId="0" borderId="3" xfId="0" quotePrefix="1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1" fontId="32" fillId="0" borderId="3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0" fontId="32" fillId="0" borderId="3" xfId="0" quotePrefix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left" vertical="center" wrapText="1" indent="1"/>
    </xf>
    <xf numFmtId="0" fontId="32" fillId="0" borderId="3" xfId="0" applyNumberFormat="1" applyFont="1" applyFill="1" applyBorder="1" applyAlignment="1">
      <alignment vertical="center" wrapText="1"/>
    </xf>
    <xf numFmtId="0" fontId="32" fillId="0" borderId="22" xfId="0" quotePrefix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165" fontId="32" fillId="0" borderId="22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left" vertical="center" wrapText="1"/>
    </xf>
    <xf numFmtId="49" fontId="29" fillId="0" borderId="20" xfId="0" quotePrefix="1" applyNumberFormat="1" applyFont="1" applyFill="1" applyBorder="1" applyAlignment="1">
      <alignment vertical="center"/>
    </xf>
    <xf numFmtId="165" fontId="29" fillId="0" borderId="3" xfId="1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wrapText="1"/>
    </xf>
    <xf numFmtId="0" fontId="29" fillId="0" borderId="0" xfId="0" applyFont="1"/>
    <xf numFmtId="49" fontId="31" fillId="0" borderId="0" xfId="0" applyNumberFormat="1" applyFont="1" applyFill="1" applyAlignment="1"/>
    <xf numFmtId="0" fontId="32" fillId="0" borderId="0" xfId="0" applyFont="1" applyFill="1" applyAlignment="1">
      <alignment horizontal="center" wrapText="1"/>
    </xf>
    <xf numFmtId="0" fontId="61" fillId="0" borderId="0" xfId="0" applyFont="1"/>
    <xf numFmtId="0" fontId="29" fillId="0" borderId="0" xfId="0" applyFont="1" applyFill="1"/>
    <xf numFmtId="0" fontId="32" fillId="0" borderId="2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Continuous" vertical="center" wrapText="1"/>
    </xf>
    <xf numFmtId="0" fontId="29" fillId="0" borderId="27" xfId="0" applyFont="1" applyFill="1" applyBorder="1" applyAlignment="1">
      <alignment horizontal="centerContinuous" vertical="center" wrapText="1"/>
    </xf>
    <xf numFmtId="0" fontId="34" fillId="0" borderId="0" xfId="0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31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 wrapText="1" readingOrder="1"/>
    </xf>
    <xf numFmtId="165" fontId="31" fillId="0" borderId="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/>
    </xf>
    <xf numFmtId="49" fontId="35" fillId="0" borderId="38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39" xfId="0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 wrapText="1" readingOrder="1"/>
    </xf>
    <xf numFmtId="165" fontId="31" fillId="0" borderId="4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36" fillId="0" borderId="39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center" vertical="center" wrapText="1" readingOrder="1"/>
    </xf>
    <xf numFmtId="165" fontId="34" fillId="0" borderId="40" xfId="0" applyNumberFormat="1" applyFont="1" applyFill="1" applyBorder="1" applyAlignment="1">
      <alignment horizontal="center" vertical="center"/>
    </xf>
    <xf numFmtId="165" fontId="34" fillId="0" borderId="38" xfId="0" applyNumberFormat="1" applyFont="1" applyFill="1" applyBorder="1" applyAlignment="1">
      <alignment horizontal="center" vertical="center"/>
    </xf>
    <xf numFmtId="165" fontId="34" fillId="0" borderId="42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6" fillId="0" borderId="43" xfId="0" applyFont="1" applyFill="1" applyBorder="1" applyAlignment="1">
      <alignment horizontal="center" vertical="center"/>
    </xf>
    <xf numFmtId="49" fontId="36" fillId="0" borderId="3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/>
    </xf>
    <xf numFmtId="165" fontId="34" fillId="0" borderId="41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165" fontId="34" fillId="0" borderId="45" xfId="0" applyNumberFormat="1" applyFont="1" applyFill="1" applyBorder="1" applyAlignment="1">
      <alignment horizontal="center" vertical="center"/>
    </xf>
    <xf numFmtId="165" fontId="34" fillId="0" borderId="46" xfId="0" applyNumberFormat="1" applyFont="1" applyFill="1" applyBorder="1" applyAlignment="1">
      <alignment horizontal="center" vertical="center"/>
    </xf>
    <xf numFmtId="165" fontId="34" fillId="0" borderId="47" xfId="0" applyNumberFormat="1" applyFont="1" applyFill="1" applyBorder="1" applyAlignment="1">
      <alignment horizontal="center" vertical="center"/>
    </xf>
    <xf numFmtId="165" fontId="34" fillId="0" borderId="48" xfId="0" applyNumberFormat="1" applyFont="1" applyFill="1" applyBorder="1" applyAlignment="1">
      <alignment horizontal="center" vertical="center"/>
    </xf>
    <xf numFmtId="165" fontId="34" fillId="0" borderId="30" xfId="0" applyNumberFormat="1" applyFont="1" applyFill="1" applyBorder="1" applyAlignment="1">
      <alignment horizontal="center" vertical="center"/>
    </xf>
    <xf numFmtId="165" fontId="34" fillId="0" borderId="3" xfId="0" applyNumberFormat="1" applyFont="1" applyFill="1" applyBorder="1" applyAlignment="1">
      <alignment horizontal="center" vertical="center"/>
    </xf>
    <xf numFmtId="0" fontId="38" fillId="0" borderId="40" xfId="0" applyNumberFormat="1" applyFont="1" applyFill="1" applyBorder="1" applyAlignment="1">
      <alignment horizontal="center" vertical="center" wrapText="1" readingOrder="1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49" fontId="35" fillId="0" borderId="45" xfId="0" applyNumberFormat="1" applyFont="1" applyFill="1" applyBorder="1" applyAlignment="1">
      <alignment horizontal="center" vertical="center"/>
    </xf>
    <xf numFmtId="0" fontId="40" fillId="0" borderId="41" xfId="0" applyNumberFormat="1" applyFont="1" applyFill="1" applyBorder="1" applyAlignment="1">
      <alignment horizontal="center" vertical="center" wrapText="1" readingOrder="1"/>
    </xf>
    <xf numFmtId="49" fontId="36" fillId="0" borderId="45" xfId="0" applyNumberFormat="1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 wrapText="1" readingOrder="1"/>
    </xf>
    <xf numFmtId="0" fontId="40" fillId="0" borderId="3" xfId="0" applyNumberFormat="1" applyFont="1" applyFill="1" applyBorder="1" applyAlignment="1">
      <alignment horizontal="center" vertical="center" wrapText="1" readingOrder="1"/>
    </xf>
    <xf numFmtId="165" fontId="31" fillId="0" borderId="3" xfId="0" applyNumberFormat="1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 wrapText="1"/>
    </xf>
    <xf numFmtId="0" fontId="36" fillId="0" borderId="0" xfId="0" applyFont="1" applyFill="1" applyBorder="1"/>
    <xf numFmtId="166" fontId="36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166" fontId="38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6" fillId="3" borderId="3" xfId="0" applyFont="1" applyFill="1" applyBorder="1" applyAlignment="1">
      <alignment horizontal="center" vertical="center"/>
    </xf>
    <xf numFmtId="49" fontId="36" fillId="3" borderId="3" xfId="0" applyNumberFormat="1" applyFont="1" applyFill="1" applyBorder="1" applyAlignment="1">
      <alignment horizontal="center" vertical="center"/>
    </xf>
    <xf numFmtId="165" fontId="29" fillId="3" borderId="3" xfId="0" applyNumberFormat="1" applyFont="1" applyFill="1" applyBorder="1" applyAlignment="1">
      <alignment horizontal="center" vertical="center"/>
    </xf>
    <xf numFmtId="0" fontId="38" fillId="3" borderId="44" xfId="0" applyNumberFormat="1" applyFont="1" applyFill="1" applyBorder="1" applyAlignment="1">
      <alignment horizontal="right" vertical="center" wrapText="1" readingOrder="1"/>
    </xf>
    <xf numFmtId="165" fontId="29" fillId="3" borderId="41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49" fontId="36" fillId="3" borderId="0" xfId="0" applyNumberFormat="1" applyFont="1" applyFill="1" applyBorder="1" applyAlignment="1">
      <alignment horizontal="center" vertical="center"/>
    </xf>
    <xf numFmtId="165" fontId="29" fillId="3" borderId="0" xfId="0" applyNumberFormat="1" applyFont="1" applyFill="1" applyBorder="1" applyAlignment="1">
      <alignment horizontal="center" vertical="center"/>
    </xf>
    <xf numFmtId="0" fontId="38" fillId="3" borderId="0" xfId="0" applyNumberFormat="1" applyFont="1" applyFill="1" applyBorder="1" applyAlignment="1">
      <alignment horizontal="right" vertical="center" wrapText="1" readingOrder="1"/>
    </xf>
    <xf numFmtId="165" fontId="29" fillId="3" borderId="25" xfId="0" applyNumberFormat="1" applyFont="1" applyFill="1" applyBorder="1" applyAlignment="1">
      <alignment horizontal="center" vertical="center"/>
    </xf>
    <xf numFmtId="4" fontId="29" fillId="3" borderId="3" xfId="0" applyNumberFormat="1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49" fontId="36" fillId="3" borderId="38" xfId="0" applyNumberFormat="1" applyFont="1" applyFill="1" applyBorder="1" applyAlignment="1">
      <alignment horizontal="center" vertical="center"/>
    </xf>
    <xf numFmtId="165" fontId="29" fillId="3" borderId="52" xfId="0" applyNumberFormat="1" applyFont="1" applyFill="1" applyBorder="1" applyAlignment="1">
      <alignment horizontal="center" vertical="center"/>
    </xf>
    <xf numFmtId="165" fontId="29" fillId="3" borderId="53" xfId="0" applyNumberFormat="1" applyFont="1" applyFill="1" applyBorder="1" applyAlignment="1">
      <alignment horizontal="center" vertical="center"/>
    </xf>
    <xf numFmtId="0" fontId="38" fillId="0" borderId="25" xfId="0" applyNumberFormat="1" applyFont="1" applyFill="1" applyBorder="1" applyAlignment="1">
      <alignment horizontal="center" vertical="center" wrapText="1" readingOrder="1"/>
    </xf>
    <xf numFmtId="0" fontId="38" fillId="0" borderId="25" xfId="0" applyNumberFormat="1" applyFont="1" applyFill="1" applyBorder="1" applyAlignment="1">
      <alignment horizontal="right" vertical="center" wrapText="1" readingOrder="1"/>
    </xf>
    <xf numFmtId="165" fontId="29" fillId="0" borderId="52" xfId="0" applyNumberFormat="1" applyFont="1" applyFill="1" applyBorder="1" applyAlignment="1">
      <alignment horizontal="center" vertical="center"/>
    </xf>
    <xf numFmtId="165" fontId="34" fillId="0" borderId="52" xfId="0" applyNumberFormat="1" applyFont="1" applyFill="1" applyBorder="1" applyAlignment="1">
      <alignment horizontal="center" vertical="center"/>
    </xf>
    <xf numFmtId="165" fontId="34" fillId="0" borderId="53" xfId="0" applyNumberFormat="1" applyFont="1" applyFill="1" applyBorder="1" applyAlignment="1">
      <alignment horizontal="center" vertical="center"/>
    </xf>
    <xf numFmtId="165" fontId="34" fillId="0" borderId="54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right" vertical="center" wrapText="1" readingOrder="1"/>
    </xf>
    <xf numFmtId="0" fontId="38" fillId="0" borderId="44" xfId="0" applyNumberFormat="1" applyFont="1" applyFill="1" applyBorder="1" applyAlignment="1">
      <alignment horizontal="right" vertical="center" wrapText="1" readingOrder="1"/>
    </xf>
    <xf numFmtId="165" fontId="29" fillId="0" borderId="25" xfId="0" applyNumberFormat="1" applyFont="1" applyFill="1" applyBorder="1" applyAlignment="1">
      <alignment horizontal="center" vertical="center"/>
    </xf>
    <xf numFmtId="165" fontId="34" fillId="3" borderId="52" xfId="0" applyNumberFormat="1" applyFont="1" applyFill="1" applyBorder="1" applyAlignment="1">
      <alignment horizontal="center" vertical="center"/>
    </xf>
    <xf numFmtId="165" fontId="34" fillId="3" borderId="53" xfId="0" applyNumberFormat="1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0" fontId="38" fillId="0" borderId="50" xfId="0" applyNumberFormat="1" applyFont="1" applyFill="1" applyBorder="1" applyAlignment="1">
      <alignment horizontal="center" vertical="center" wrapText="1" readingOrder="1"/>
    </xf>
    <xf numFmtId="0" fontId="38" fillId="0" borderId="50" xfId="0" applyNumberFormat="1" applyFont="1" applyFill="1" applyBorder="1" applyAlignment="1">
      <alignment horizontal="right" vertical="center" wrapText="1" readingOrder="1"/>
    </xf>
    <xf numFmtId="0" fontId="36" fillId="0" borderId="3" xfId="0" applyFont="1" applyFill="1" applyBorder="1"/>
    <xf numFmtId="49" fontId="36" fillId="0" borderId="3" xfId="0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vertical="center"/>
    </xf>
    <xf numFmtId="165" fontId="31" fillId="0" borderId="47" xfId="0" applyNumberFormat="1" applyFont="1" applyFill="1" applyBorder="1" applyAlignment="1">
      <alignment horizontal="center" vertical="center"/>
    </xf>
    <xf numFmtId="165" fontId="31" fillId="0" borderId="48" xfId="0" applyNumberFormat="1" applyFont="1" applyFill="1" applyBorder="1" applyAlignment="1">
      <alignment horizontal="center" vertical="center"/>
    </xf>
    <xf numFmtId="165" fontId="31" fillId="0" borderId="51" xfId="0" applyNumberFormat="1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49" fontId="35" fillId="3" borderId="38" xfId="0" applyNumberFormat="1" applyFont="1" applyFill="1" applyBorder="1" applyAlignment="1">
      <alignment horizontal="center" vertical="center"/>
    </xf>
    <xf numFmtId="49" fontId="35" fillId="3" borderId="3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 applyAlignment="1">
      <alignment horizontal="center" vertical="center"/>
    </xf>
    <xf numFmtId="0" fontId="32" fillId="3" borderId="50" xfId="0" applyNumberFormat="1" applyFont="1" applyFill="1" applyBorder="1" applyAlignment="1">
      <alignment horizontal="center" vertical="center" wrapText="1" readingOrder="1"/>
    </xf>
    <xf numFmtId="165" fontId="32" fillId="3" borderId="52" xfId="0" applyNumberFormat="1" applyFont="1" applyFill="1" applyBorder="1" applyAlignment="1">
      <alignment horizontal="center" vertical="center"/>
    </xf>
    <xf numFmtId="165" fontId="32" fillId="3" borderId="53" xfId="0" applyNumberFormat="1" applyFont="1" applyFill="1" applyBorder="1" applyAlignment="1">
      <alignment horizontal="center" vertical="center"/>
    </xf>
    <xf numFmtId="165" fontId="32" fillId="3" borderId="3" xfId="0" applyNumberFormat="1" applyFont="1" applyFill="1" applyBorder="1" applyAlignment="1">
      <alignment horizontal="center" vertical="center"/>
    </xf>
    <xf numFmtId="0" fontId="40" fillId="3" borderId="50" xfId="0" applyNumberFormat="1" applyFont="1" applyFill="1" applyBorder="1" applyAlignment="1">
      <alignment horizontal="right" vertical="center" wrapText="1" readingOrder="1"/>
    </xf>
    <xf numFmtId="165" fontId="31" fillId="3" borderId="52" xfId="0" applyNumberFormat="1" applyFont="1" applyFill="1" applyBorder="1" applyAlignment="1">
      <alignment horizontal="center" vertical="center"/>
    </xf>
    <xf numFmtId="165" fontId="37" fillId="3" borderId="53" xfId="0" applyNumberFormat="1" applyFont="1" applyFill="1" applyBorder="1" applyAlignment="1">
      <alignment horizontal="center" vertical="center"/>
    </xf>
    <xf numFmtId="0" fontId="40" fillId="0" borderId="40" xfId="0" applyNumberFormat="1" applyFont="1" applyFill="1" applyBorder="1" applyAlignment="1">
      <alignment horizontal="center" vertical="center" wrapText="1" readingOrder="1"/>
    </xf>
    <xf numFmtId="165" fontId="31" fillId="0" borderId="2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167" fontId="33" fillId="0" borderId="14" xfId="0" applyNumberFormat="1" applyFont="1" applyFill="1" applyBorder="1" applyAlignment="1">
      <alignment horizontal="center" vertical="center" wrapText="1"/>
    </xf>
    <xf numFmtId="167" fontId="33" fillId="0" borderId="16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 readingOrder="1"/>
    </xf>
    <xf numFmtId="0" fontId="32" fillId="0" borderId="16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nt/AppData/Local/Temp/Rar$DIa5140.46126/Hovtash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0" refreshError="1"/>
      <sheetData sheetId="1">
        <row r="12">
          <cell r="E12">
            <v>5946.2</v>
          </cell>
          <cell r="F12">
            <v>0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4" refreshError="1"/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N10" sqref="N10"/>
    </sheetView>
  </sheetViews>
  <sheetFormatPr defaultRowHeight="16.5"/>
  <cols>
    <col min="1" max="16384" width="9.140625" style="19"/>
  </cols>
  <sheetData>
    <row r="2" spans="1:10" ht="20.25">
      <c r="A2" s="300" t="s">
        <v>664</v>
      </c>
      <c r="B2" s="301"/>
      <c r="C2" s="301"/>
      <c r="D2" s="301"/>
      <c r="E2" s="301"/>
      <c r="F2" s="301"/>
      <c r="G2" s="301"/>
      <c r="H2" s="301"/>
    </row>
    <row r="3" spans="1:10">
      <c r="A3" s="302" t="s">
        <v>665</v>
      </c>
      <c r="B3" s="302"/>
      <c r="C3" s="302"/>
      <c r="D3" s="302"/>
      <c r="E3" s="302"/>
    </row>
    <row r="4" spans="1:10" ht="20.25">
      <c r="A4" s="20" t="s">
        <v>666</v>
      </c>
      <c r="B4" s="20"/>
      <c r="C4" s="20"/>
      <c r="D4" s="20"/>
      <c r="E4" s="20"/>
      <c r="F4" s="20"/>
      <c r="G4" s="20"/>
      <c r="H4" s="20"/>
      <c r="I4" s="21"/>
    </row>
    <row r="5" spans="1:10">
      <c r="A5" s="299" t="s">
        <v>667</v>
      </c>
      <c r="B5" s="303"/>
      <c r="C5" s="303"/>
      <c r="D5" s="303"/>
      <c r="E5" s="303"/>
      <c r="F5" s="303"/>
    </row>
    <row r="6" spans="1:10">
      <c r="A6" s="22"/>
    </row>
    <row r="7" spans="1:10" ht="22.5">
      <c r="A7" s="304" t="s">
        <v>668</v>
      </c>
      <c r="B7" s="304"/>
      <c r="C7" s="304"/>
      <c r="D7" s="304"/>
      <c r="E7" s="304"/>
      <c r="F7" s="304"/>
      <c r="G7" s="304"/>
      <c r="H7" s="304"/>
    </row>
    <row r="8" spans="1:10" ht="20.25">
      <c r="A8" s="23"/>
      <c r="B8" s="23"/>
      <c r="C8" s="23"/>
      <c r="D8" s="23"/>
      <c r="E8" s="23"/>
      <c r="F8" s="23"/>
      <c r="G8" s="23"/>
      <c r="H8" s="23"/>
    </row>
    <row r="9" spans="1:10" ht="20.25">
      <c r="A9" s="298" t="s">
        <v>722</v>
      </c>
      <c r="B9" s="298"/>
      <c r="C9" s="298"/>
      <c r="D9" s="298"/>
      <c r="E9" s="298"/>
      <c r="F9" s="298"/>
      <c r="G9" s="298"/>
      <c r="H9" s="24"/>
      <c r="I9" s="24"/>
    </row>
    <row r="10" spans="1:10">
      <c r="A10" s="299" t="s">
        <v>93</v>
      </c>
      <c r="B10" s="299"/>
      <c r="C10" s="299"/>
      <c r="D10" s="299"/>
      <c r="E10" s="299"/>
      <c r="F10" s="299"/>
      <c r="G10" s="299"/>
      <c r="H10" s="299"/>
      <c r="I10" s="299"/>
    </row>
    <row r="12" spans="1:10" ht="17.25">
      <c r="A12" s="344" t="s">
        <v>723</v>
      </c>
      <c r="B12" s="344"/>
      <c r="C12" s="344"/>
      <c r="D12" s="344"/>
      <c r="E12" s="344"/>
      <c r="F12" s="344"/>
      <c r="G12" s="344"/>
      <c r="H12" s="344"/>
      <c r="I12" s="25"/>
      <c r="J12" s="26"/>
    </row>
    <row r="13" spans="1:10">
      <c r="A13" s="299" t="s">
        <v>94</v>
      </c>
      <c r="B13" s="299"/>
      <c r="C13" s="299"/>
      <c r="D13" s="299"/>
      <c r="E13" s="299"/>
      <c r="F13" s="299"/>
      <c r="G13" s="299"/>
    </row>
    <row r="14" spans="1:10">
      <c r="A14" s="102"/>
      <c r="B14" s="102"/>
      <c r="C14" s="102"/>
      <c r="D14" s="102"/>
      <c r="E14" s="102"/>
      <c r="F14" s="102"/>
      <c r="G14" s="102"/>
    </row>
    <row r="15" spans="1:10">
      <c r="A15" s="102"/>
      <c r="B15" s="102"/>
      <c r="C15" s="102"/>
      <c r="D15" s="102"/>
      <c r="E15" s="102"/>
      <c r="F15" s="102"/>
      <c r="G15" s="102"/>
    </row>
    <row r="17" spans="1:9" ht="20.25">
      <c r="A17" s="298" t="s">
        <v>583</v>
      </c>
      <c r="B17" s="298"/>
      <c r="C17" s="298"/>
      <c r="D17" s="298"/>
      <c r="E17" s="298"/>
      <c r="F17" s="298"/>
      <c r="G17" s="298"/>
      <c r="H17" s="298"/>
      <c r="I17" s="298"/>
    </row>
    <row r="18" spans="1:9">
      <c r="A18" s="299" t="s">
        <v>95</v>
      </c>
      <c r="B18" s="299"/>
      <c r="C18" s="299"/>
      <c r="D18" s="299"/>
      <c r="E18" s="299"/>
      <c r="F18" s="299"/>
      <c r="G18" s="299"/>
      <c r="H18" s="299"/>
      <c r="I18" s="299"/>
    </row>
  </sheetData>
  <mergeCells count="10">
    <mergeCell ref="A17:I17"/>
    <mergeCell ref="A18:I18"/>
    <mergeCell ref="A2:H2"/>
    <mergeCell ref="A3:E3"/>
    <mergeCell ref="A5:F5"/>
    <mergeCell ref="A7:H7"/>
    <mergeCell ref="A10:I10"/>
    <mergeCell ref="A13:G13"/>
    <mergeCell ref="A9:G9"/>
    <mergeCell ref="A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workbookViewId="0">
      <selection activeCell="H89" sqref="H89"/>
    </sheetView>
  </sheetViews>
  <sheetFormatPr defaultRowHeight="12.75"/>
  <cols>
    <col min="1" max="1" width="7.7109375" style="9" bestFit="1" customWidth="1"/>
    <col min="2" max="2" width="41" style="6" customWidth="1"/>
    <col min="3" max="3" width="8.7109375" style="9" customWidth="1"/>
    <col min="4" max="4" width="14.140625" style="7" customWidth="1"/>
    <col min="5" max="5" width="14.42578125" style="18" customWidth="1"/>
    <col min="6" max="6" width="13.42578125" style="18" customWidth="1"/>
    <col min="7" max="16384" width="9.140625" style="8"/>
  </cols>
  <sheetData>
    <row r="1" spans="1:6" s="2" customFormat="1" ht="21" customHeight="1">
      <c r="A1" s="305" t="s">
        <v>96</v>
      </c>
      <c r="B1" s="305"/>
      <c r="C1" s="305"/>
      <c r="D1" s="305"/>
      <c r="E1" s="305"/>
      <c r="F1" s="305"/>
    </row>
    <row r="2" spans="1:6" s="3" customFormat="1" ht="18" customHeight="1">
      <c r="A2" s="306" t="s">
        <v>97</v>
      </c>
      <c r="B2" s="306"/>
      <c r="C2" s="306"/>
      <c r="D2" s="306"/>
      <c r="E2" s="306"/>
      <c r="F2" s="306"/>
    </row>
    <row r="3" spans="1:6" ht="27" customHeight="1" thickBot="1">
      <c r="A3" s="103"/>
      <c r="B3" s="103"/>
      <c r="C3" s="103"/>
      <c r="D3" s="104"/>
      <c r="E3" s="307" t="s">
        <v>98</v>
      </c>
      <c r="F3" s="307"/>
    </row>
    <row r="4" spans="1:6" ht="12.75" customHeight="1" thickBot="1">
      <c r="A4" s="308" t="s">
        <v>1</v>
      </c>
      <c r="B4" s="308" t="s">
        <v>2</v>
      </c>
      <c r="C4" s="308" t="s">
        <v>3</v>
      </c>
      <c r="D4" s="308" t="s">
        <v>4</v>
      </c>
      <c r="E4" s="105" t="s">
        <v>5</v>
      </c>
      <c r="F4" s="106"/>
    </row>
    <row r="5" spans="1:6" ht="29.25" customHeight="1" thickBot="1">
      <c r="A5" s="309"/>
      <c r="B5" s="309"/>
      <c r="C5" s="309"/>
      <c r="D5" s="309"/>
      <c r="E5" s="107" t="s">
        <v>6</v>
      </c>
      <c r="F5" s="108" t="s">
        <v>7</v>
      </c>
    </row>
    <row r="6" spans="1:6" s="9" customFormat="1">
      <c r="A6" s="109">
        <v>1</v>
      </c>
      <c r="B6" s="110">
        <v>2</v>
      </c>
      <c r="C6" s="111">
        <v>3</v>
      </c>
      <c r="D6" s="111">
        <v>4</v>
      </c>
      <c r="E6" s="111">
        <v>5</v>
      </c>
      <c r="F6" s="110">
        <v>6</v>
      </c>
    </row>
    <row r="7" spans="1:6" s="5" customFormat="1" ht="42" customHeight="1">
      <c r="A7" s="112" t="s">
        <v>8</v>
      </c>
      <c r="B7" s="113" t="s">
        <v>649</v>
      </c>
      <c r="C7" s="114"/>
      <c r="D7" s="115">
        <f>SUM(D8,D46,D65)</f>
        <v>597604</v>
      </c>
      <c r="E7" s="115">
        <f>SUM(E8,E46,E65)</f>
        <v>597604</v>
      </c>
      <c r="F7" s="115">
        <f>SUM(F8,F46,F65)</f>
        <v>0</v>
      </c>
    </row>
    <row r="8" spans="1:6" s="13" customFormat="1" ht="54" customHeight="1">
      <c r="A8" s="116" t="s">
        <v>9</v>
      </c>
      <c r="B8" s="117" t="s">
        <v>650</v>
      </c>
      <c r="C8" s="118">
        <v>7100</v>
      </c>
      <c r="D8" s="115">
        <f>SUM(D9,D12,D14,D36,D40)</f>
        <v>97126.900000000009</v>
      </c>
      <c r="E8" s="115">
        <f>SUM(E9,E12,E14,E36,E40)</f>
        <v>97126.900000000009</v>
      </c>
      <c r="F8" s="119" t="s">
        <v>10</v>
      </c>
    </row>
    <row r="9" spans="1:6" s="13" customFormat="1" ht="64.5" customHeight="1">
      <c r="A9" s="116" t="s">
        <v>11</v>
      </c>
      <c r="B9" s="120" t="s">
        <v>721</v>
      </c>
      <c r="C9" s="121">
        <v>7131</v>
      </c>
      <c r="D9" s="122">
        <f>SUM(D10:D11)</f>
        <v>13056.1</v>
      </c>
      <c r="E9" s="122">
        <f>SUM(E10:E11)</f>
        <v>13056.1</v>
      </c>
      <c r="F9" s="119" t="s">
        <v>10</v>
      </c>
    </row>
    <row r="10" spans="1:6" ht="50.25" customHeight="1">
      <c r="A10" s="123" t="s">
        <v>12</v>
      </c>
      <c r="B10" s="124" t="s">
        <v>99</v>
      </c>
      <c r="C10" s="125"/>
      <c r="D10" s="126">
        <f>SUM(E10:F10)</f>
        <v>9256.1</v>
      </c>
      <c r="E10" s="126">
        <v>9256.1</v>
      </c>
      <c r="F10" s="126" t="s">
        <v>10</v>
      </c>
    </row>
    <row r="11" spans="1:6" ht="25.5">
      <c r="A11" s="127">
        <v>1112</v>
      </c>
      <c r="B11" s="124" t="s">
        <v>13</v>
      </c>
      <c r="C11" s="125"/>
      <c r="D11" s="126">
        <f>SUM(E11:F11)</f>
        <v>3800</v>
      </c>
      <c r="E11" s="126">
        <v>3800</v>
      </c>
      <c r="F11" s="126" t="s">
        <v>10</v>
      </c>
    </row>
    <row r="12" spans="1:6" s="13" customFormat="1" ht="19.5" customHeight="1">
      <c r="A12" s="128">
        <v>1120</v>
      </c>
      <c r="B12" s="120" t="s">
        <v>14</v>
      </c>
      <c r="C12" s="121">
        <v>7136</v>
      </c>
      <c r="D12" s="122">
        <f>SUM(D13)</f>
        <v>61399.3</v>
      </c>
      <c r="E12" s="122">
        <f>SUM(E13)</f>
        <v>61399.3</v>
      </c>
      <c r="F12" s="119" t="s">
        <v>10</v>
      </c>
    </row>
    <row r="13" spans="1:6" ht="45" customHeight="1">
      <c r="A13" s="123" t="s">
        <v>15</v>
      </c>
      <c r="B13" s="124" t="s">
        <v>100</v>
      </c>
      <c r="C13" s="125"/>
      <c r="D13" s="126">
        <f>SUM(E13:F13)</f>
        <v>61399.3</v>
      </c>
      <c r="E13" s="126">
        <v>61399.3</v>
      </c>
      <c r="F13" s="126" t="s">
        <v>10</v>
      </c>
    </row>
    <row r="14" spans="1:6" s="13" customFormat="1" ht="38.25">
      <c r="A14" s="116" t="s">
        <v>16</v>
      </c>
      <c r="B14" s="120" t="s">
        <v>17</v>
      </c>
      <c r="C14" s="118">
        <v>7145</v>
      </c>
      <c r="D14" s="122">
        <f>SUM(D15)</f>
        <v>15871.5</v>
      </c>
      <c r="E14" s="122">
        <f>SUM(E15)</f>
        <v>15871.5</v>
      </c>
      <c r="F14" s="119" t="s">
        <v>10</v>
      </c>
    </row>
    <row r="15" spans="1:6" ht="97.5" customHeight="1">
      <c r="A15" s="129" t="s">
        <v>18</v>
      </c>
      <c r="B15" s="130" t="s">
        <v>641</v>
      </c>
      <c r="C15" s="131">
        <v>7145</v>
      </c>
      <c r="D15" s="132">
        <f>D16+D19+D20+D21+D22+D23+D24+D25+D26+D27+D28+D29+D30+D31+D32+D33+D34</f>
        <v>15871.5</v>
      </c>
      <c r="E15" s="132">
        <f>E16+E19+E20+E21+E22+E23+E24+E25+E26+E27+E28+E29+E30+E31+E32+E33+E34</f>
        <v>15871.5</v>
      </c>
      <c r="F15" s="132" t="s">
        <v>10</v>
      </c>
    </row>
    <row r="16" spans="1:6" s="5" customFormat="1" ht="85.5" customHeight="1">
      <c r="A16" s="129" t="s">
        <v>19</v>
      </c>
      <c r="B16" s="133" t="s">
        <v>642</v>
      </c>
      <c r="C16" s="134"/>
      <c r="D16" s="132">
        <f>SUM(D17:D18)</f>
        <v>648</v>
      </c>
      <c r="E16" s="132">
        <f>SUM(E17:E18)</f>
        <v>648</v>
      </c>
      <c r="F16" s="132" t="s">
        <v>10</v>
      </c>
    </row>
    <row r="17" spans="1:6" s="5" customFormat="1" ht="36" customHeight="1">
      <c r="A17" s="123" t="s">
        <v>629</v>
      </c>
      <c r="B17" s="135" t="s">
        <v>627</v>
      </c>
      <c r="C17" s="125"/>
      <c r="D17" s="126">
        <f>E17</f>
        <v>600</v>
      </c>
      <c r="E17" s="126">
        <v>600</v>
      </c>
      <c r="F17" s="126" t="s">
        <v>10</v>
      </c>
    </row>
    <row r="18" spans="1:6" s="5" customFormat="1" ht="30" customHeight="1">
      <c r="A18" s="123" t="s">
        <v>630</v>
      </c>
      <c r="B18" s="136" t="s">
        <v>628</v>
      </c>
      <c r="C18" s="125"/>
      <c r="D18" s="126">
        <f>E18</f>
        <v>48</v>
      </c>
      <c r="E18" s="126">
        <v>48</v>
      </c>
      <c r="F18" s="126" t="s">
        <v>10</v>
      </c>
    </row>
    <row r="19" spans="1:6" s="5" customFormat="1" ht="117.75" customHeight="1">
      <c r="A19" s="123" t="s">
        <v>20</v>
      </c>
      <c r="B19" s="135" t="s">
        <v>631</v>
      </c>
      <c r="C19" s="125"/>
      <c r="D19" s="126">
        <f>E19</f>
        <v>36</v>
      </c>
      <c r="E19" s="126">
        <v>36</v>
      </c>
      <c r="F19" s="126" t="s">
        <v>10</v>
      </c>
    </row>
    <row r="20" spans="1:6" s="5" customFormat="1" ht="43.5" customHeight="1">
      <c r="A20" s="137" t="s">
        <v>21</v>
      </c>
      <c r="B20" s="135" t="s">
        <v>632</v>
      </c>
      <c r="C20" s="125"/>
      <c r="D20" s="126">
        <f>SUM(E20:F20)</f>
        <v>30</v>
      </c>
      <c r="E20" s="126">
        <v>30</v>
      </c>
      <c r="F20" s="126" t="s">
        <v>10</v>
      </c>
    </row>
    <row r="21" spans="1:6" s="5" customFormat="1" ht="71.25" customHeight="1">
      <c r="A21" s="123" t="s">
        <v>22</v>
      </c>
      <c r="B21" s="135" t="s">
        <v>626</v>
      </c>
      <c r="C21" s="125"/>
      <c r="D21" s="126">
        <f t="shared" ref="D21:D35" si="0">E21</f>
        <v>1600</v>
      </c>
      <c r="E21" s="126">
        <v>1600</v>
      </c>
      <c r="F21" s="126" t="s">
        <v>10</v>
      </c>
    </row>
    <row r="22" spans="1:6" s="5" customFormat="1" ht="103.5" customHeight="1">
      <c r="A22" s="127">
        <v>1136</v>
      </c>
      <c r="B22" s="135" t="s">
        <v>625</v>
      </c>
      <c r="C22" s="125"/>
      <c r="D22" s="126">
        <f t="shared" si="0"/>
        <v>390</v>
      </c>
      <c r="E22" s="126">
        <v>390</v>
      </c>
      <c r="F22" s="126" t="s">
        <v>10</v>
      </c>
    </row>
    <row r="23" spans="1:6" s="5" customFormat="1" ht="69" customHeight="1">
      <c r="A23" s="127">
        <v>1137</v>
      </c>
      <c r="B23" s="138" t="s">
        <v>624</v>
      </c>
      <c r="C23" s="125"/>
      <c r="D23" s="126">
        <f t="shared" si="0"/>
        <v>450</v>
      </c>
      <c r="E23" s="126">
        <v>450</v>
      </c>
      <c r="F23" s="126" t="s">
        <v>10</v>
      </c>
    </row>
    <row r="24" spans="1:6" s="5" customFormat="1" ht="51">
      <c r="A24" s="127">
        <v>1138</v>
      </c>
      <c r="B24" s="138" t="s">
        <v>623</v>
      </c>
      <c r="C24" s="125"/>
      <c r="D24" s="126">
        <f t="shared" si="0"/>
        <v>5412</v>
      </c>
      <c r="E24" s="126">
        <v>5412</v>
      </c>
      <c r="F24" s="126" t="s">
        <v>10</v>
      </c>
    </row>
    <row r="25" spans="1:6" s="5" customFormat="1" ht="25.5">
      <c r="A25" s="139">
        <v>1139</v>
      </c>
      <c r="B25" s="138" t="s">
        <v>640</v>
      </c>
      <c r="C25" s="125"/>
      <c r="D25" s="126">
        <f t="shared" si="0"/>
        <v>2555</v>
      </c>
      <c r="E25" s="126">
        <v>2555</v>
      </c>
      <c r="F25" s="126" t="s">
        <v>10</v>
      </c>
    </row>
    <row r="26" spans="1:6" s="5" customFormat="1" ht="76.5">
      <c r="A26" s="139">
        <v>1140</v>
      </c>
      <c r="B26" s="138" t="s">
        <v>639</v>
      </c>
      <c r="C26" s="125"/>
      <c r="D26" s="126">
        <f t="shared" si="0"/>
        <v>300</v>
      </c>
      <c r="E26" s="126">
        <v>300</v>
      </c>
      <c r="F26" s="126" t="s">
        <v>10</v>
      </c>
    </row>
    <row r="27" spans="1:6" s="5" customFormat="1" ht="63.75">
      <c r="A27" s="139">
        <v>1141</v>
      </c>
      <c r="B27" s="140" t="s">
        <v>638</v>
      </c>
      <c r="C27" s="125"/>
      <c r="D27" s="126">
        <f t="shared" si="0"/>
        <v>504</v>
      </c>
      <c r="E27" s="126">
        <v>504</v>
      </c>
      <c r="F27" s="126" t="s">
        <v>10</v>
      </c>
    </row>
    <row r="28" spans="1:6" s="5" customFormat="1" ht="68.25" customHeight="1">
      <c r="A28" s="139">
        <v>1142</v>
      </c>
      <c r="B28" s="138" t="s">
        <v>637</v>
      </c>
      <c r="C28" s="125"/>
      <c r="D28" s="126">
        <f t="shared" si="0"/>
        <v>0</v>
      </c>
      <c r="E28" s="126">
        <v>0</v>
      </c>
      <c r="F28" s="126" t="s">
        <v>10</v>
      </c>
    </row>
    <row r="29" spans="1:6" s="5" customFormat="1" ht="33" customHeight="1">
      <c r="A29" s="139">
        <v>1143</v>
      </c>
      <c r="B29" s="138" t="s">
        <v>636</v>
      </c>
      <c r="C29" s="125"/>
      <c r="D29" s="126">
        <f t="shared" si="0"/>
        <v>3541.5</v>
      </c>
      <c r="E29" s="126">
        <v>3541.5</v>
      </c>
      <c r="F29" s="126" t="s">
        <v>10</v>
      </c>
    </row>
    <row r="30" spans="1:6" s="5" customFormat="1" ht="90.75" customHeight="1">
      <c r="A30" s="139">
        <v>1144</v>
      </c>
      <c r="B30" s="140" t="s">
        <v>635</v>
      </c>
      <c r="C30" s="125"/>
      <c r="D30" s="126">
        <f t="shared" si="0"/>
        <v>75</v>
      </c>
      <c r="E30" s="126">
        <v>75</v>
      </c>
      <c r="F30" s="126" t="s">
        <v>10</v>
      </c>
    </row>
    <row r="31" spans="1:6" s="5" customFormat="1" ht="66" customHeight="1">
      <c r="A31" s="139">
        <v>1145</v>
      </c>
      <c r="B31" s="140" t="s">
        <v>622</v>
      </c>
      <c r="C31" s="125"/>
      <c r="D31" s="126">
        <f t="shared" si="0"/>
        <v>30</v>
      </c>
      <c r="E31" s="126">
        <v>30</v>
      </c>
      <c r="F31" s="126" t="s">
        <v>10</v>
      </c>
    </row>
    <row r="32" spans="1:6" s="5" customFormat="1" ht="66" customHeight="1">
      <c r="A32" s="139">
        <v>1146</v>
      </c>
      <c r="B32" s="140" t="s">
        <v>621</v>
      </c>
      <c r="C32" s="125"/>
      <c r="D32" s="126">
        <f t="shared" si="0"/>
        <v>0</v>
      </c>
      <c r="E32" s="126">
        <v>0</v>
      </c>
      <c r="F32" s="126" t="s">
        <v>10</v>
      </c>
    </row>
    <row r="33" spans="1:6" s="5" customFormat="1" ht="39.75" customHeight="1">
      <c r="A33" s="141">
        <v>1147</v>
      </c>
      <c r="B33" s="140" t="s">
        <v>634</v>
      </c>
      <c r="C33" s="125"/>
      <c r="D33" s="126">
        <f t="shared" si="0"/>
        <v>0</v>
      </c>
      <c r="E33" s="126">
        <v>0</v>
      </c>
      <c r="F33" s="126" t="s">
        <v>10</v>
      </c>
    </row>
    <row r="34" spans="1:6" s="5" customFormat="1" ht="57.75" customHeight="1">
      <c r="A34" s="141">
        <v>1148</v>
      </c>
      <c r="B34" s="140" t="s">
        <v>645</v>
      </c>
      <c r="C34" s="125"/>
      <c r="D34" s="126">
        <f t="shared" si="0"/>
        <v>300</v>
      </c>
      <c r="E34" s="126">
        <v>300</v>
      </c>
      <c r="F34" s="126"/>
    </row>
    <row r="35" spans="1:6" s="5" customFormat="1" ht="21" customHeight="1">
      <c r="A35" s="139">
        <v>1149</v>
      </c>
      <c r="B35" s="140" t="s">
        <v>633</v>
      </c>
      <c r="C35" s="125"/>
      <c r="D35" s="126">
        <f t="shared" si="0"/>
        <v>0</v>
      </c>
      <c r="E35" s="126">
        <v>0</v>
      </c>
      <c r="F35" s="126" t="s">
        <v>10</v>
      </c>
    </row>
    <row r="36" spans="1:6" s="13" customFormat="1" ht="38.25">
      <c r="A36" s="128">
        <v>1150</v>
      </c>
      <c r="B36" s="120" t="s">
        <v>23</v>
      </c>
      <c r="C36" s="121">
        <v>7146</v>
      </c>
      <c r="D36" s="122">
        <f>SUM(D37)</f>
        <v>6800</v>
      </c>
      <c r="E36" s="122">
        <f>SUM(E37)</f>
        <v>6800</v>
      </c>
      <c r="F36" s="119" t="s">
        <v>10</v>
      </c>
    </row>
    <row r="37" spans="1:6" ht="38.25">
      <c r="A37" s="139">
        <v>1151</v>
      </c>
      <c r="B37" s="124" t="s">
        <v>24</v>
      </c>
      <c r="C37" s="125"/>
      <c r="D37" s="132">
        <f>SUM(D38,D39)</f>
        <v>6800</v>
      </c>
      <c r="E37" s="132">
        <f>SUM(E38,E39)</f>
        <v>6800</v>
      </c>
      <c r="F37" s="126" t="s">
        <v>10</v>
      </c>
    </row>
    <row r="38" spans="1:6" s="5" customFormat="1" ht="114.75">
      <c r="A38" s="142">
        <v>1152</v>
      </c>
      <c r="B38" s="143" t="s">
        <v>25</v>
      </c>
      <c r="C38" s="111"/>
      <c r="D38" s="126">
        <f>SUM(E38:F38)</f>
        <v>3000</v>
      </c>
      <c r="E38" s="126">
        <v>3000</v>
      </c>
      <c r="F38" s="144" t="s">
        <v>10</v>
      </c>
    </row>
    <row r="39" spans="1:6" s="5" customFormat="1" ht="102">
      <c r="A39" s="145">
        <v>1153</v>
      </c>
      <c r="B39" s="135" t="s">
        <v>26</v>
      </c>
      <c r="C39" s="125"/>
      <c r="D39" s="126">
        <f>SUM(E39:F39)</f>
        <v>3800</v>
      </c>
      <c r="E39" s="126">
        <v>3800</v>
      </c>
      <c r="F39" s="126" t="s">
        <v>10</v>
      </c>
    </row>
    <row r="40" spans="1:6" s="13" customFormat="1" ht="25.5" hidden="1">
      <c r="A40" s="128">
        <v>1160</v>
      </c>
      <c r="B40" s="120" t="s">
        <v>651</v>
      </c>
      <c r="C40" s="146">
        <v>7161</v>
      </c>
      <c r="D40" s="122">
        <f>SUM(D41,D45)</f>
        <v>0</v>
      </c>
      <c r="E40" s="122">
        <f>SUM(E41,E45)</f>
        <v>0</v>
      </c>
      <c r="F40" s="119" t="s">
        <v>10</v>
      </c>
    </row>
    <row r="41" spans="1:6" ht="90.75" hidden="1" customHeight="1">
      <c r="A41" s="139">
        <v>1161</v>
      </c>
      <c r="B41" s="130" t="s">
        <v>101</v>
      </c>
      <c r="C41" s="131"/>
      <c r="D41" s="132">
        <f>SUM(D42:D44)</f>
        <v>0</v>
      </c>
      <c r="E41" s="132">
        <f>SUM(E42:E44)</f>
        <v>0</v>
      </c>
      <c r="F41" s="132" t="s">
        <v>10</v>
      </c>
    </row>
    <row r="42" spans="1:6" s="5" customFormat="1" ht="25.5" hidden="1">
      <c r="A42" s="147">
        <v>1162</v>
      </c>
      <c r="B42" s="135" t="s">
        <v>27</v>
      </c>
      <c r="C42" s="125"/>
      <c r="D42" s="126">
        <f>SUM(E42:F42)</f>
        <v>0</v>
      </c>
      <c r="E42" s="126">
        <v>0</v>
      </c>
      <c r="F42" s="126" t="s">
        <v>10</v>
      </c>
    </row>
    <row r="43" spans="1:6" s="5" customFormat="1" hidden="1">
      <c r="A43" s="147">
        <v>1163</v>
      </c>
      <c r="B43" s="148" t="s">
        <v>28</v>
      </c>
      <c r="C43" s="125"/>
      <c r="D43" s="126">
        <f>SUM(E43:F43)</f>
        <v>0</v>
      </c>
      <c r="E43" s="126">
        <v>0</v>
      </c>
      <c r="F43" s="126" t="s">
        <v>10</v>
      </c>
    </row>
    <row r="44" spans="1:6" s="5" customFormat="1" ht="76.5" hidden="1">
      <c r="A44" s="147">
        <v>1164</v>
      </c>
      <c r="B44" s="148" t="s">
        <v>29</v>
      </c>
      <c r="C44" s="125"/>
      <c r="D44" s="126">
        <f>SUM(E44:F44)</f>
        <v>0</v>
      </c>
      <c r="E44" s="126">
        <v>0</v>
      </c>
      <c r="F44" s="126" t="s">
        <v>10</v>
      </c>
    </row>
    <row r="45" spans="1:6" s="5" customFormat="1" ht="89.25" hidden="1">
      <c r="A45" s="147">
        <v>1165</v>
      </c>
      <c r="B45" s="130" t="s">
        <v>30</v>
      </c>
      <c r="C45" s="125"/>
      <c r="D45" s="126">
        <f>SUM(E45:F45)</f>
        <v>0</v>
      </c>
      <c r="E45" s="132">
        <v>0</v>
      </c>
      <c r="F45" s="126" t="s">
        <v>10</v>
      </c>
    </row>
    <row r="46" spans="1:6" s="13" customFormat="1" ht="51">
      <c r="A46" s="128">
        <v>1200</v>
      </c>
      <c r="B46" s="120" t="s">
        <v>652</v>
      </c>
      <c r="C46" s="146">
        <v>7300</v>
      </c>
      <c r="D46" s="122">
        <f>SUM(D47,D49,D51,D53,D55,D62)</f>
        <v>420817.3</v>
      </c>
      <c r="E46" s="122">
        <f>SUM(E47,E49,E51,E53,E55,E62)</f>
        <v>420817.3</v>
      </c>
      <c r="F46" s="122">
        <f>SUM(F47,F49,F51,F53,F55,F62)</f>
        <v>0</v>
      </c>
    </row>
    <row r="47" spans="1:6" s="13" customFormat="1" ht="51" hidden="1">
      <c r="A47" s="128">
        <v>1210</v>
      </c>
      <c r="B47" s="120" t="s">
        <v>653</v>
      </c>
      <c r="C47" s="121">
        <v>7311</v>
      </c>
      <c r="D47" s="149">
        <f>SUM(D48)</f>
        <v>0</v>
      </c>
      <c r="E47" s="149">
        <f>SUM(E48)</f>
        <v>0</v>
      </c>
      <c r="F47" s="119" t="s">
        <v>10</v>
      </c>
    </row>
    <row r="48" spans="1:6" ht="86.25" hidden="1" customHeight="1">
      <c r="A48" s="127">
        <v>1211</v>
      </c>
      <c r="B48" s="130" t="s">
        <v>579</v>
      </c>
      <c r="C48" s="150"/>
      <c r="D48" s="126">
        <f>SUM(E48:F48)</f>
        <v>0</v>
      </c>
      <c r="E48" s="126">
        <v>0</v>
      </c>
      <c r="F48" s="126" t="s">
        <v>10</v>
      </c>
    </row>
    <row r="49" spans="1:6" s="13" customFormat="1" ht="38.25" hidden="1">
      <c r="A49" s="128">
        <v>1220</v>
      </c>
      <c r="B49" s="120" t="s">
        <v>31</v>
      </c>
      <c r="C49" s="151">
        <v>7312</v>
      </c>
      <c r="D49" s="149">
        <f>SUM(D50)</f>
        <v>0</v>
      </c>
      <c r="E49" s="119" t="s">
        <v>10</v>
      </c>
      <c r="F49" s="149">
        <f>SUM(F50)</f>
        <v>0</v>
      </c>
    </row>
    <row r="50" spans="1:6" ht="85.5" hidden="1" customHeight="1">
      <c r="A50" s="145">
        <v>1221</v>
      </c>
      <c r="B50" s="130" t="s">
        <v>102</v>
      </c>
      <c r="C50" s="150"/>
      <c r="D50" s="126">
        <f>SUM(E50:F50)</f>
        <v>0</v>
      </c>
      <c r="E50" s="126" t="s">
        <v>10</v>
      </c>
      <c r="F50" s="126"/>
    </row>
    <row r="51" spans="1:6" s="13" customFormat="1" ht="45.75" hidden="1" customHeight="1">
      <c r="A51" s="128">
        <v>1230</v>
      </c>
      <c r="B51" s="120" t="s">
        <v>32</v>
      </c>
      <c r="C51" s="151">
        <v>7321</v>
      </c>
      <c r="D51" s="149">
        <f>SUM(D52)</f>
        <v>0</v>
      </c>
      <c r="E51" s="149">
        <f>SUM(E52)</f>
        <v>0</v>
      </c>
      <c r="F51" s="119" t="s">
        <v>10</v>
      </c>
    </row>
    <row r="52" spans="1:6" ht="76.5" hidden="1">
      <c r="A52" s="127">
        <v>1231</v>
      </c>
      <c r="B52" s="124" t="s">
        <v>33</v>
      </c>
      <c r="C52" s="150"/>
      <c r="D52" s="126">
        <f>SUM(E52:F52)</f>
        <v>0</v>
      </c>
      <c r="E52" s="126">
        <v>0</v>
      </c>
      <c r="F52" s="126" t="s">
        <v>10</v>
      </c>
    </row>
    <row r="53" spans="1:6" s="13" customFormat="1" ht="51" hidden="1">
      <c r="A53" s="152">
        <v>1240</v>
      </c>
      <c r="B53" s="153" t="s">
        <v>34</v>
      </c>
      <c r="C53" s="154">
        <v>7322</v>
      </c>
      <c r="D53" s="149">
        <f>SUM(D54)</f>
        <v>0</v>
      </c>
      <c r="E53" s="149" t="s">
        <v>10</v>
      </c>
      <c r="F53" s="149">
        <f>SUM(F54)</f>
        <v>0</v>
      </c>
    </row>
    <row r="54" spans="1:6" ht="76.5" hidden="1">
      <c r="A54" s="127">
        <v>1241</v>
      </c>
      <c r="B54" s="124" t="s">
        <v>35</v>
      </c>
      <c r="C54" s="150"/>
      <c r="D54" s="126">
        <f>SUM(E54:F54)</f>
        <v>0</v>
      </c>
      <c r="E54" s="126" t="s">
        <v>10</v>
      </c>
      <c r="F54" s="126">
        <v>0</v>
      </c>
    </row>
    <row r="55" spans="1:6" s="13" customFormat="1" ht="51" customHeight="1">
      <c r="A55" s="152">
        <v>1250</v>
      </c>
      <c r="B55" s="153" t="s">
        <v>654</v>
      </c>
      <c r="C55" s="118">
        <v>7331</v>
      </c>
      <c r="D55" s="155">
        <f>SUM(D56,D57,D60,D61)</f>
        <v>420817.3</v>
      </c>
      <c r="E55" s="155">
        <f>SUM(E56,E57,E60,E61)</f>
        <v>420817.3</v>
      </c>
      <c r="F55" s="149" t="s">
        <v>10</v>
      </c>
    </row>
    <row r="56" spans="1:6" ht="51">
      <c r="A56" s="127">
        <v>1251</v>
      </c>
      <c r="B56" s="124" t="s">
        <v>36</v>
      </c>
      <c r="C56" s="125"/>
      <c r="D56" s="126">
        <f>SUM(E56:F56)</f>
        <v>420817.3</v>
      </c>
      <c r="E56" s="126">
        <v>420817.3</v>
      </c>
      <c r="F56" s="126" t="s">
        <v>10</v>
      </c>
    </row>
    <row r="57" spans="1:6" ht="25.5" hidden="1">
      <c r="A57" s="127">
        <v>1254</v>
      </c>
      <c r="B57" s="124" t="s">
        <v>37</v>
      </c>
      <c r="C57" s="150"/>
      <c r="D57" s="126">
        <f>SUM(D58:D59)</f>
        <v>0</v>
      </c>
      <c r="E57" s="126">
        <f>SUM(E58:E59)</f>
        <v>0</v>
      </c>
      <c r="F57" s="126" t="s">
        <v>10</v>
      </c>
    </row>
    <row r="58" spans="1:6" ht="76.5" hidden="1">
      <c r="A58" s="127">
        <v>1255</v>
      </c>
      <c r="B58" s="135" t="s">
        <v>38</v>
      </c>
      <c r="C58" s="125"/>
      <c r="D58" s="126">
        <f>SUM(E58:F58)</f>
        <v>0</v>
      </c>
      <c r="E58" s="126">
        <v>0</v>
      </c>
      <c r="F58" s="126" t="s">
        <v>10</v>
      </c>
    </row>
    <row r="59" spans="1:6" hidden="1">
      <c r="A59" s="127">
        <v>1256</v>
      </c>
      <c r="B59" s="136" t="s">
        <v>39</v>
      </c>
      <c r="C59" s="125"/>
      <c r="D59" s="126">
        <f>SUM(E59:F59)</f>
        <v>0</v>
      </c>
      <c r="E59" s="126">
        <v>0</v>
      </c>
      <c r="F59" s="126" t="s">
        <v>10</v>
      </c>
    </row>
    <row r="60" spans="1:6" ht="38.25" hidden="1">
      <c r="A60" s="127">
        <v>1257</v>
      </c>
      <c r="B60" s="124" t="s">
        <v>40</v>
      </c>
      <c r="C60" s="150"/>
      <c r="D60" s="126">
        <f>SUM(E60:F60)</f>
        <v>0</v>
      </c>
      <c r="E60" s="126">
        <v>0</v>
      </c>
      <c r="F60" s="126" t="s">
        <v>10</v>
      </c>
    </row>
    <row r="61" spans="1:6" ht="38.25" hidden="1">
      <c r="A61" s="127">
        <v>1258</v>
      </c>
      <c r="B61" s="124" t="s">
        <v>41</v>
      </c>
      <c r="C61" s="150"/>
      <c r="D61" s="126">
        <f>SUM(E61:F61)</f>
        <v>0</v>
      </c>
      <c r="E61" s="126">
        <v>0</v>
      </c>
      <c r="F61" s="126" t="s">
        <v>10</v>
      </c>
    </row>
    <row r="62" spans="1:6" s="13" customFormat="1" ht="51" hidden="1">
      <c r="A62" s="152">
        <v>1260</v>
      </c>
      <c r="B62" s="153" t="s">
        <v>42</v>
      </c>
      <c r="C62" s="118">
        <v>7332</v>
      </c>
      <c r="D62" s="122">
        <f>SUM(D63:D64)</f>
        <v>0</v>
      </c>
      <c r="E62" s="149" t="s">
        <v>10</v>
      </c>
      <c r="F62" s="122">
        <f>SUM(F63:F64)</f>
        <v>0</v>
      </c>
    </row>
    <row r="63" spans="1:6" ht="51" hidden="1">
      <c r="A63" s="127">
        <v>1261</v>
      </c>
      <c r="B63" s="124" t="s">
        <v>43</v>
      </c>
      <c r="C63" s="150"/>
      <c r="D63" s="126">
        <f>SUM(E63:F63)</f>
        <v>0</v>
      </c>
      <c r="E63" s="126" t="s">
        <v>10</v>
      </c>
      <c r="F63" s="126">
        <v>0</v>
      </c>
    </row>
    <row r="64" spans="1:6" ht="38.25" hidden="1">
      <c r="A64" s="127">
        <v>1262</v>
      </c>
      <c r="B64" s="124" t="s">
        <v>44</v>
      </c>
      <c r="C64" s="150"/>
      <c r="D64" s="126">
        <f>SUM(E64:F64)</f>
        <v>0</v>
      </c>
      <c r="E64" s="126" t="s">
        <v>10</v>
      </c>
      <c r="F64" s="126">
        <v>0</v>
      </c>
    </row>
    <row r="65" spans="1:6" s="13" customFormat="1" ht="51">
      <c r="A65" s="156" t="s">
        <v>45</v>
      </c>
      <c r="B65" s="153" t="s">
        <v>655</v>
      </c>
      <c r="C65" s="118">
        <v>7400</v>
      </c>
      <c r="D65" s="122">
        <f>SUM(D66,D68,D70,D75,D79,D105,D108,D111,D114)</f>
        <v>79659.8</v>
      </c>
      <c r="E65" s="122">
        <f>SUM(E66,E68,E70,E75,E79,E105,E108,E111,E114)</f>
        <v>79659.8</v>
      </c>
      <c r="F65" s="122">
        <f>SUM(F66,F68,F70,F75,F79,F105,F108,F111,F114)</f>
        <v>0</v>
      </c>
    </row>
    <row r="66" spans="1:6" s="13" customFormat="1" ht="25.5" hidden="1">
      <c r="A66" s="156" t="s">
        <v>46</v>
      </c>
      <c r="B66" s="153" t="s">
        <v>656</v>
      </c>
      <c r="C66" s="118">
        <v>7411</v>
      </c>
      <c r="D66" s="122">
        <f>SUM(D67)</f>
        <v>0</v>
      </c>
      <c r="E66" s="149" t="s">
        <v>10</v>
      </c>
      <c r="F66" s="122">
        <f>SUM(F67)</f>
        <v>0</v>
      </c>
    </row>
    <row r="67" spans="1:6" ht="76.5" hidden="1">
      <c r="A67" s="123" t="s">
        <v>47</v>
      </c>
      <c r="B67" s="124" t="s">
        <v>48</v>
      </c>
      <c r="C67" s="150"/>
      <c r="D67" s="126">
        <f t="shared" ref="D67:D74" si="1">SUM(E67:F67)</f>
        <v>0</v>
      </c>
      <c r="E67" s="126" t="s">
        <v>10</v>
      </c>
      <c r="F67" s="126">
        <v>0</v>
      </c>
    </row>
    <row r="68" spans="1:6" s="13" customFormat="1" hidden="1">
      <c r="A68" s="156" t="s">
        <v>49</v>
      </c>
      <c r="B68" s="153" t="s">
        <v>50</v>
      </c>
      <c r="C68" s="118">
        <v>7412</v>
      </c>
      <c r="D68" s="122">
        <f>SUM(D69)</f>
        <v>0</v>
      </c>
      <c r="E68" s="122">
        <f>SUM(E69)</f>
        <v>0</v>
      </c>
      <c r="F68" s="149" t="s">
        <v>10</v>
      </c>
    </row>
    <row r="69" spans="1:6" ht="63.75" hidden="1">
      <c r="A69" s="123" t="s">
        <v>51</v>
      </c>
      <c r="B69" s="124" t="s">
        <v>52</v>
      </c>
      <c r="C69" s="150"/>
      <c r="D69" s="126">
        <f t="shared" si="1"/>
        <v>0</v>
      </c>
      <c r="E69" s="126">
        <v>0</v>
      </c>
      <c r="F69" s="126" t="s">
        <v>10</v>
      </c>
    </row>
    <row r="70" spans="1:6" s="13" customFormat="1" ht="38.25">
      <c r="A70" s="156" t="s">
        <v>53</v>
      </c>
      <c r="B70" s="153" t="s">
        <v>657</v>
      </c>
      <c r="C70" s="118">
        <v>7415</v>
      </c>
      <c r="D70" s="122">
        <f>SUM(D71:D74)</f>
        <v>7194.1</v>
      </c>
      <c r="E70" s="122">
        <f>SUM(E71:E74)</f>
        <v>7194.1</v>
      </c>
      <c r="F70" s="149" t="s">
        <v>10</v>
      </c>
    </row>
    <row r="71" spans="1:6" ht="44.25" customHeight="1">
      <c r="A71" s="123" t="s">
        <v>54</v>
      </c>
      <c r="B71" s="124" t="s">
        <v>578</v>
      </c>
      <c r="C71" s="150"/>
      <c r="D71" s="126">
        <f t="shared" si="1"/>
        <v>2994.1</v>
      </c>
      <c r="E71" s="126">
        <v>2994.1</v>
      </c>
      <c r="F71" s="126" t="s">
        <v>10</v>
      </c>
    </row>
    <row r="72" spans="1:6" ht="38.25" hidden="1">
      <c r="A72" s="123" t="s">
        <v>55</v>
      </c>
      <c r="B72" s="124" t="s">
        <v>56</v>
      </c>
      <c r="C72" s="150"/>
      <c r="D72" s="126">
        <f t="shared" si="1"/>
        <v>0</v>
      </c>
      <c r="E72" s="126">
        <v>0</v>
      </c>
      <c r="F72" s="126" t="s">
        <v>10</v>
      </c>
    </row>
    <row r="73" spans="1:6" ht="51" hidden="1">
      <c r="A73" s="123" t="s">
        <v>57</v>
      </c>
      <c r="B73" s="124" t="s">
        <v>58</v>
      </c>
      <c r="C73" s="150"/>
      <c r="D73" s="126">
        <f t="shared" si="1"/>
        <v>0</v>
      </c>
      <c r="E73" s="126">
        <v>0</v>
      </c>
      <c r="F73" s="126" t="s">
        <v>10</v>
      </c>
    </row>
    <row r="74" spans="1:6" ht="22.5" customHeight="1">
      <c r="A74" s="137" t="s">
        <v>59</v>
      </c>
      <c r="B74" s="124" t="s">
        <v>60</v>
      </c>
      <c r="C74" s="150"/>
      <c r="D74" s="126">
        <f t="shared" si="1"/>
        <v>4200</v>
      </c>
      <c r="E74" s="126">
        <v>4200</v>
      </c>
      <c r="F74" s="126" t="s">
        <v>10</v>
      </c>
    </row>
    <row r="75" spans="1:6" s="13" customFormat="1" ht="51">
      <c r="A75" s="156" t="s">
        <v>61</v>
      </c>
      <c r="B75" s="153" t="s">
        <v>658</v>
      </c>
      <c r="C75" s="118">
        <v>7421</v>
      </c>
      <c r="D75" s="122">
        <f>SUM(D76:D78)</f>
        <v>5354.1</v>
      </c>
      <c r="E75" s="122">
        <f>SUM(E76:E78)</f>
        <v>5354.1</v>
      </c>
      <c r="F75" s="149" t="s">
        <v>10</v>
      </c>
    </row>
    <row r="76" spans="1:6" ht="127.5" hidden="1">
      <c r="A76" s="123" t="s">
        <v>62</v>
      </c>
      <c r="B76" s="124" t="s">
        <v>63</v>
      </c>
      <c r="C76" s="150"/>
      <c r="D76" s="126">
        <f>SUM(E76:F76)</f>
        <v>0</v>
      </c>
      <c r="E76" s="126">
        <v>0</v>
      </c>
      <c r="F76" s="126" t="s">
        <v>10</v>
      </c>
    </row>
    <row r="77" spans="1:6" s="13" customFormat="1" ht="76.5">
      <c r="A77" s="123" t="s">
        <v>64</v>
      </c>
      <c r="B77" s="124" t="s">
        <v>65</v>
      </c>
      <c r="C77" s="125"/>
      <c r="D77" s="126">
        <f>SUM(E77:F77)</f>
        <v>5354.1</v>
      </c>
      <c r="E77" s="126">
        <v>5354.1</v>
      </c>
      <c r="F77" s="126" t="s">
        <v>10</v>
      </c>
    </row>
    <row r="78" spans="1:6" s="13" customFormat="1" ht="76.5" hidden="1">
      <c r="A78" s="137" t="s">
        <v>66</v>
      </c>
      <c r="B78" s="157" t="s">
        <v>67</v>
      </c>
      <c r="C78" s="125"/>
      <c r="D78" s="126">
        <f>SUM(E78:F78)</f>
        <v>0</v>
      </c>
      <c r="E78" s="126">
        <v>0</v>
      </c>
      <c r="F78" s="126" t="s">
        <v>10</v>
      </c>
    </row>
    <row r="79" spans="1:6" s="13" customFormat="1" ht="26.25" customHeight="1">
      <c r="A79" s="156" t="s">
        <v>68</v>
      </c>
      <c r="B79" s="153" t="s">
        <v>659</v>
      </c>
      <c r="C79" s="118">
        <v>7422</v>
      </c>
      <c r="D79" s="122">
        <f>D80+D103+D104</f>
        <v>66811.600000000006</v>
      </c>
      <c r="E79" s="122">
        <f>E80+E103+E104</f>
        <v>66811.600000000006</v>
      </c>
      <c r="F79" s="149" t="s">
        <v>10</v>
      </c>
    </row>
    <row r="80" spans="1:6" s="13" customFormat="1" ht="29.25" customHeight="1">
      <c r="A80" s="123" t="s">
        <v>69</v>
      </c>
      <c r="B80" s="124" t="s">
        <v>580</v>
      </c>
      <c r="C80" s="153"/>
      <c r="D80" s="126">
        <f>SUM(D82,D83,D84,D85,D86,D87,D88,D92,D93,D94,D95,D96,D97,D98,D99,D100,D101,D102)</f>
        <v>66411.600000000006</v>
      </c>
      <c r="E80" s="126">
        <f>SUM(E82,E83,E84,E85,E86,E87,E88,E92,E93,E94,E95,E96,E97,E98,E99,E100,E101,E102)</f>
        <v>66411.600000000006</v>
      </c>
      <c r="F80" s="126" t="s">
        <v>10</v>
      </c>
    </row>
    <row r="81" spans="1:6" s="13" customFormat="1" ht="19.5" customHeight="1">
      <c r="A81" s="123"/>
      <c r="B81" s="124" t="s">
        <v>283</v>
      </c>
      <c r="C81" s="153"/>
      <c r="D81" s="126"/>
      <c r="E81" s="126"/>
      <c r="F81" s="126"/>
    </row>
    <row r="82" spans="1:6" ht="64.5" customHeight="1">
      <c r="A82" s="123" t="s">
        <v>602</v>
      </c>
      <c r="B82" s="124" t="s">
        <v>592</v>
      </c>
      <c r="C82" s="125"/>
      <c r="D82" s="126">
        <f t="shared" ref="D82:D87" si="2">E82</f>
        <v>60</v>
      </c>
      <c r="E82" s="126">
        <v>60</v>
      </c>
      <c r="F82" s="126" t="s">
        <v>10</v>
      </c>
    </row>
    <row r="83" spans="1:6" ht="146.25" customHeight="1">
      <c r="A83" s="123" t="s">
        <v>603</v>
      </c>
      <c r="B83" s="124" t="s">
        <v>590</v>
      </c>
      <c r="C83" s="125"/>
      <c r="D83" s="126">
        <f t="shared" si="2"/>
        <v>120</v>
      </c>
      <c r="E83" s="126">
        <v>120</v>
      </c>
      <c r="F83" s="126" t="s">
        <v>10</v>
      </c>
    </row>
    <row r="84" spans="1:6" ht="64.5" customHeight="1">
      <c r="A84" s="123" t="s">
        <v>604</v>
      </c>
      <c r="B84" s="124" t="s">
        <v>589</v>
      </c>
      <c r="C84" s="125"/>
      <c r="D84" s="126">
        <f t="shared" si="2"/>
        <v>40</v>
      </c>
      <c r="E84" s="126">
        <v>40</v>
      </c>
      <c r="F84" s="126" t="s">
        <v>10</v>
      </c>
    </row>
    <row r="85" spans="1:6" ht="69" customHeight="1">
      <c r="A85" s="123" t="s">
        <v>606</v>
      </c>
      <c r="B85" s="124" t="s">
        <v>588</v>
      </c>
      <c r="C85" s="125"/>
      <c r="D85" s="126">
        <f t="shared" si="2"/>
        <v>20</v>
      </c>
      <c r="E85" s="126">
        <v>20</v>
      </c>
      <c r="F85" s="126" t="s">
        <v>10</v>
      </c>
    </row>
    <row r="86" spans="1:6" ht="38.25" customHeight="1">
      <c r="A86" s="123" t="s">
        <v>607</v>
      </c>
      <c r="B86" s="124" t="s">
        <v>587</v>
      </c>
      <c r="C86" s="125"/>
      <c r="D86" s="126">
        <f t="shared" si="2"/>
        <v>40</v>
      </c>
      <c r="E86" s="126">
        <v>40</v>
      </c>
      <c r="F86" s="126" t="s">
        <v>10</v>
      </c>
    </row>
    <row r="87" spans="1:6" ht="38.25" customHeight="1">
      <c r="A87" s="123" t="s">
        <v>608</v>
      </c>
      <c r="B87" s="124" t="s">
        <v>591</v>
      </c>
      <c r="C87" s="125"/>
      <c r="D87" s="126">
        <f t="shared" si="2"/>
        <v>0</v>
      </c>
      <c r="E87" s="126">
        <v>0</v>
      </c>
      <c r="F87" s="126" t="s">
        <v>10</v>
      </c>
    </row>
    <row r="88" spans="1:6" ht="27.75" customHeight="1">
      <c r="A88" s="123" t="s">
        <v>609</v>
      </c>
      <c r="B88" s="158" t="s">
        <v>586</v>
      </c>
      <c r="C88" s="125"/>
      <c r="D88" s="126">
        <f>SUM(D89:D91)</f>
        <v>25400</v>
      </c>
      <c r="E88" s="126">
        <f>SUM(E89:E91)</f>
        <v>25400</v>
      </c>
      <c r="F88" s="126" t="s">
        <v>10</v>
      </c>
    </row>
    <row r="89" spans="1:6" ht="46.5" customHeight="1">
      <c r="A89" s="123"/>
      <c r="B89" s="124" t="s">
        <v>646</v>
      </c>
      <c r="C89" s="125"/>
      <c r="D89" s="126">
        <f t="shared" ref="D89:D103" si="3">E89</f>
        <v>14400</v>
      </c>
      <c r="E89" s="126">
        <v>14400</v>
      </c>
      <c r="F89" s="126" t="s">
        <v>10</v>
      </c>
    </row>
    <row r="90" spans="1:6" ht="70.5" customHeight="1">
      <c r="A90" s="123"/>
      <c r="B90" s="124" t="s">
        <v>647</v>
      </c>
      <c r="C90" s="125"/>
      <c r="D90" s="126">
        <f t="shared" si="3"/>
        <v>11000</v>
      </c>
      <c r="E90" s="126">
        <v>11000</v>
      </c>
      <c r="F90" s="126"/>
    </row>
    <row r="91" spans="1:6" ht="29.25" hidden="1" customHeight="1">
      <c r="A91" s="123"/>
      <c r="B91" s="124" t="s">
        <v>648</v>
      </c>
      <c r="C91" s="125"/>
      <c r="D91" s="126">
        <f t="shared" si="3"/>
        <v>0</v>
      </c>
      <c r="E91" s="126">
        <v>0</v>
      </c>
      <c r="F91" s="126" t="s">
        <v>10</v>
      </c>
    </row>
    <row r="92" spans="1:6" ht="81.75" hidden="1" customHeight="1">
      <c r="A92" s="123" t="s">
        <v>610</v>
      </c>
      <c r="B92" s="124" t="s">
        <v>601</v>
      </c>
      <c r="C92" s="125"/>
      <c r="D92" s="132">
        <f t="shared" si="3"/>
        <v>0</v>
      </c>
      <c r="E92" s="126">
        <v>0</v>
      </c>
      <c r="F92" s="126" t="s">
        <v>10</v>
      </c>
    </row>
    <row r="93" spans="1:6" ht="51.75" hidden="1" customHeight="1">
      <c r="A93" s="123" t="s">
        <v>611</v>
      </c>
      <c r="B93" s="124" t="s">
        <v>595</v>
      </c>
      <c r="C93" s="125"/>
      <c r="D93" s="132">
        <f t="shared" si="3"/>
        <v>0</v>
      </c>
      <c r="E93" s="126">
        <v>0</v>
      </c>
      <c r="F93" s="126" t="s">
        <v>10</v>
      </c>
    </row>
    <row r="94" spans="1:6" ht="90.75" hidden="1" customHeight="1">
      <c r="A94" s="123" t="s">
        <v>612</v>
      </c>
      <c r="B94" s="124" t="s">
        <v>593</v>
      </c>
      <c r="C94" s="125"/>
      <c r="D94" s="132">
        <f t="shared" si="3"/>
        <v>0</v>
      </c>
      <c r="E94" s="126">
        <v>0</v>
      </c>
      <c r="F94" s="126" t="s">
        <v>10</v>
      </c>
    </row>
    <row r="95" spans="1:6" ht="156" hidden="1" customHeight="1">
      <c r="A95" s="123" t="s">
        <v>613</v>
      </c>
      <c r="B95" s="124" t="s">
        <v>594</v>
      </c>
      <c r="C95" s="125"/>
      <c r="D95" s="132">
        <f t="shared" si="3"/>
        <v>0</v>
      </c>
      <c r="E95" s="126">
        <v>0</v>
      </c>
      <c r="F95" s="126" t="s">
        <v>10</v>
      </c>
    </row>
    <row r="96" spans="1:6" ht="54" hidden="1" customHeight="1">
      <c r="A96" s="123" t="s">
        <v>614</v>
      </c>
      <c r="B96" s="124" t="s">
        <v>596</v>
      </c>
      <c r="C96" s="125"/>
      <c r="D96" s="132">
        <f t="shared" si="3"/>
        <v>0</v>
      </c>
      <c r="E96" s="126">
        <v>0</v>
      </c>
      <c r="F96" s="126" t="s">
        <v>10</v>
      </c>
    </row>
    <row r="97" spans="1:6" ht="87.75" customHeight="1">
      <c r="A97" s="123" t="s">
        <v>615</v>
      </c>
      <c r="B97" s="124" t="s">
        <v>597</v>
      </c>
      <c r="C97" s="125"/>
      <c r="D97" s="132">
        <f t="shared" si="3"/>
        <v>23100</v>
      </c>
      <c r="E97" s="126">
        <v>23100</v>
      </c>
      <c r="F97" s="126" t="s">
        <v>10</v>
      </c>
    </row>
    <row r="98" spans="1:6" ht="105.75" customHeight="1">
      <c r="A98" s="123" t="s">
        <v>616</v>
      </c>
      <c r="B98" s="124" t="s">
        <v>598</v>
      </c>
      <c r="C98" s="125"/>
      <c r="D98" s="126">
        <f t="shared" si="3"/>
        <v>17556.599999999999</v>
      </c>
      <c r="E98" s="126">
        <v>17556.599999999999</v>
      </c>
      <c r="F98" s="126" t="s">
        <v>10</v>
      </c>
    </row>
    <row r="99" spans="1:6" ht="103.5" customHeight="1">
      <c r="A99" s="123" t="s">
        <v>617</v>
      </c>
      <c r="B99" s="124" t="s">
        <v>599</v>
      </c>
      <c r="C99" s="125"/>
      <c r="D99" s="126">
        <f t="shared" si="3"/>
        <v>0</v>
      </c>
      <c r="E99" s="126">
        <v>0</v>
      </c>
      <c r="F99" s="126" t="s">
        <v>10</v>
      </c>
    </row>
    <row r="100" spans="1:6" ht="66" customHeight="1">
      <c r="A100" s="123" t="s">
        <v>618</v>
      </c>
      <c r="B100" s="124" t="s">
        <v>600</v>
      </c>
      <c r="C100" s="125"/>
      <c r="D100" s="126">
        <f t="shared" si="3"/>
        <v>0</v>
      </c>
      <c r="E100" s="126">
        <v>0</v>
      </c>
      <c r="F100" s="126" t="s">
        <v>10</v>
      </c>
    </row>
    <row r="101" spans="1:6" ht="24.75" customHeight="1">
      <c r="A101" s="123" t="s">
        <v>619</v>
      </c>
      <c r="B101" s="124" t="s">
        <v>585</v>
      </c>
      <c r="C101" s="125"/>
      <c r="D101" s="126">
        <f t="shared" si="3"/>
        <v>50</v>
      </c>
      <c r="E101" s="126">
        <v>50</v>
      </c>
      <c r="F101" s="126" t="s">
        <v>10</v>
      </c>
    </row>
    <row r="102" spans="1:6" ht="30" customHeight="1">
      <c r="A102" s="123" t="s">
        <v>620</v>
      </c>
      <c r="B102" s="124" t="s">
        <v>584</v>
      </c>
      <c r="C102" s="125"/>
      <c r="D102" s="126">
        <f t="shared" si="3"/>
        <v>25</v>
      </c>
      <c r="E102" s="126">
        <v>25</v>
      </c>
      <c r="F102" s="126" t="s">
        <v>10</v>
      </c>
    </row>
    <row r="103" spans="1:6" ht="43.5" customHeight="1">
      <c r="A103" s="123" t="s">
        <v>70</v>
      </c>
      <c r="B103" s="124" t="s">
        <v>605</v>
      </c>
      <c r="C103" s="125"/>
      <c r="D103" s="126">
        <f t="shared" si="3"/>
        <v>0</v>
      </c>
      <c r="E103" s="126">
        <v>0</v>
      </c>
      <c r="F103" s="126" t="s">
        <v>10</v>
      </c>
    </row>
    <row r="104" spans="1:6" ht="27.75" customHeight="1">
      <c r="A104" s="123" t="s">
        <v>643</v>
      </c>
      <c r="B104" s="124" t="s">
        <v>644</v>
      </c>
      <c r="C104" s="125"/>
      <c r="D104" s="126">
        <f>E104</f>
        <v>400</v>
      </c>
      <c r="E104" s="126">
        <v>400</v>
      </c>
      <c r="F104" s="126" t="s">
        <v>10</v>
      </c>
    </row>
    <row r="105" spans="1:6" s="13" customFormat="1" ht="38.25">
      <c r="A105" s="159" t="s">
        <v>71</v>
      </c>
      <c r="B105" s="160" t="s">
        <v>660</v>
      </c>
      <c r="C105" s="121">
        <v>7431</v>
      </c>
      <c r="D105" s="161">
        <f>SUM(D106:D107)</f>
        <v>300</v>
      </c>
      <c r="E105" s="161">
        <f>SUM(E106:E107)</f>
        <v>300</v>
      </c>
      <c r="F105" s="162" t="s">
        <v>10</v>
      </c>
    </row>
    <row r="106" spans="1:6" ht="81" customHeight="1">
      <c r="A106" s="123" t="s">
        <v>72</v>
      </c>
      <c r="B106" s="124" t="s">
        <v>73</v>
      </c>
      <c r="C106" s="150"/>
      <c r="D106" s="126">
        <f>SUM(E106:F106)</f>
        <v>300</v>
      </c>
      <c r="E106" s="126">
        <v>300</v>
      </c>
      <c r="F106" s="126" t="s">
        <v>10</v>
      </c>
    </row>
    <row r="107" spans="1:6" s="13" customFormat="1" ht="51" hidden="1">
      <c r="A107" s="123" t="s">
        <v>74</v>
      </c>
      <c r="B107" s="130" t="s">
        <v>75</v>
      </c>
      <c r="C107" s="150"/>
      <c r="D107" s="126">
        <f>SUM(E107:F107)</f>
        <v>0</v>
      </c>
      <c r="E107" s="126">
        <v>0</v>
      </c>
      <c r="F107" s="126" t="s">
        <v>10</v>
      </c>
    </row>
    <row r="108" spans="1:6" s="13" customFormat="1" ht="48" hidden="1" customHeight="1">
      <c r="A108" s="156" t="s">
        <v>76</v>
      </c>
      <c r="B108" s="120" t="s">
        <v>661</v>
      </c>
      <c r="C108" s="121">
        <v>7441</v>
      </c>
      <c r="D108" s="122">
        <f>SUM(D109:D110)</f>
        <v>0</v>
      </c>
      <c r="E108" s="122">
        <f>SUM(E109:E110)</f>
        <v>0</v>
      </c>
      <c r="F108" s="119" t="s">
        <v>10</v>
      </c>
    </row>
    <row r="109" spans="1:6" s="13" customFormat="1" ht="156.75" hidden="1" customHeight="1">
      <c r="A109" s="163" t="s">
        <v>77</v>
      </c>
      <c r="B109" s="124" t="s">
        <v>78</v>
      </c>
      <c r="C109" s="150"/>
      <c r="D109" s="126">
        <f>SUM(E109:F109)</f>
        <v>0</v>
      </c>
      <c r="E109" s="132">
        <v>0</v>
      </c>
      <c r="F109" s="126" t="s">
        <v>10</v>
      </c>
    </row>
    <row r="110" spans="1:6" s="13" customFormat="1" ht="127.5" hidden="1">
      <c r="A110" s="137" t="s">
        <v>79</v>
      </c>
      <c r="B110" s="124" t="s">
        <v>80</v>
      </c>
      <c r="C110" s="164"/>
      <c r="D110" s="126">
        <f>SUM(E110:F110)</f>
        <v>0</v>
      </c>
      <c r="E110" s="132">
        <v>0</v>
      </c>
      <c r="F110" s="126" t="s">
        <v>10</v>
      </c>
    </row>
    <row r="111" spans="1:6" s="13" customFormat="1" ht="26.25" hidden="1" customHeight="1">
      <c r="A111" s="116" t="s">
        <v>81</v>
      </c>
      <c r="B111" s="120" t="s">
        <v>662</v>
      </c>
      <c r="C111" s="121">
        <v>7442</v>
      </c>
      <c r="D111" s="122">
        <f>SUM(D112:D113)</f>
        <v>0</v>
      </c>
      <c r="E111" s="119" t="s">
        <v>10</v>
      </c>
      <c r="F111" s="122">
        <f>SUM(F112:F113)</f>
        <v>0</v>
      </c>
    </row>
    <row r="112" spans="1:6" ht="171.75" hidden="1" customHeight="1">
      <c r="A112" s="123" t="s">
        <v>82</v>
      </c>
      <c r="B112" s="165" t="s">
        <v>83</v>
      </c>
      <c r="C112" s="150"/>
      <c r="D112" s="126">
        <f>SUM(E112:F112)</f>
        <v>0</v>
      </c>
      <c r="E112" s="126" t="s">
        <v>10</v>
      </c>
      <c r="F112" s="126">
        <v>0</v>
      </c>
    </row>
    <row r="113" spans="1:7" s="13" customFormat="1" ht="143.25" hidden="1" customHeight="1">
      <c r="A113" s="123" t="s">
        <v>84</v>
      </c>
      <c r="B113" s="130" t="s">
        <v>85</v>
      </c>
      <c r="C113" s="150"/>
      <c r="D113" s="126">
        <f>SUM(E113:F113)</f>
        <v>0</v>
      </c>
      <c r="E113" s="126" t="s">
        <v>10</v>
      </c>
      <c r="F113" s="126">
        <v>0</v>
      </c>
    </row>
    <row r="114" spans="1:7" s="13" customFormat="1" ht="25.5" hidden="1">
      <c r="A114" s="166" t="s">
        <v>86</v>
      </c>
      <c r="B114" s="120" t="s">
        <v>663</v>
      </c>
      <c r="C114" s="121">
        <v>7452</v>
      </c>
      <c r="D114" s="122">
        <f>SUM(D115,D117)</f>
        <v>0</v>
      </c>
      <c r="E114" s="122">
        <f>SUM(E115:E117)</f>
        <v>0</v>
      </c>
      <c r="F114" s="122">
        <f>SUM(F115:F117)</f>
        <v>0</v>
      </c>
    </row>
    <row r="115" spans="1:7" ht="62.25" hidden="1" customHeight="1">
      <c r="A115" s="123" t="s">
        <v>87</v>
      </c>
      <c r="B115" s="130" t="s">
        <v>88</v>
      </c>
      <c r="C115" s="150"/>
      <c r="D115" s="126">
        <f>SUM(E115:F115)</f>
        <v>0</v>
      </c>
      <c r="E115" s="126" t="s">
        <v>10</v>
      </c>
      <c r="F115" s="126">
        <v>0</v>
      </c>
    </row>
    <row r="116" spans="1:7" ht="50.25" hidden="1" customHeight="1">
      <c r="A116" s="123" t="s">
        <v>89</v>
      </c>
      <c r="B116" s="130" t="s">
        <v>90</v>
      </c>
      <c r="C116" s="150"/>
      <c r="D116" s="126">
        <f>SUM(E116:F116)</f>
        <v>0</v>
      </c>
      <c r="E116" s="126" t="s">
        <v>10</v>
      </c>
      <c r="F116" s="126">
        <v>0</v>
      </c>
    </row>
    <row r="117" spans="1:7" ht="47.25" hidden="1" customHeight="1">
      <c r="A117" s="123" t="s">
        <v>91</v>
      </c>
      <c r="B117" s="124" t="s">
        <v>92</v>
      </c>
      <c r="C117" s="150"/>
      <c r="D117" s="126">
        <f>SUM(E117:F117)</f>
        <v>0</v>
      </c>
      <c r="E117" s="167"/>
      <c r="F117" s="167">
        <v>0</v>
      </c>
    </row>
    <row r="118" spans="1:7">
      <c r="B118" s="9"/>
      <c r="D118" s="9"/>
      <c r="E118" s="9"/>
      <c r="F118" s="9"/>
      <c r="G118" s="9"/>
    </row>
    <row r="119" spans="1:7">
      <c r="B119" s="9"/>
      <c r="D119" s="9"/>
      <c r="E119" s="9"/>
      <c r="F119" s="9"/>
      <c r="G119" s="9"/>
    </row>
    <row r="120" spans="1:7">
      <c r="B120" s="9"/>
      <c r="D120" s="9"/>
      <c r="E120" s="9"/>
      <c r="F120" s="9"/>
      <c r="G120" s="9"/>
    </row>
    <row r="121" spans="1:7">
      <c r="B121" s="9"/>
      <c r="D121" s="9"/>
      <c r="E121" s="9"/>
      <c r="F121" s="9"/>
      <c r="G121" s="9"/>
    </row>
    <row r="122" spans="1:7">
      <c r="B122" s="9"/>
      <c r="D122" s="9"/>
      <c r="E122" s="9"/>
      <c r="F122" s="9"/>
      <c r="G122" s="9"/>
    </row>
    <row r="123" spans="1:7">
      <c r="B123" s="9"/>
      <c r="D123" s="9"/>
      <c r="E123" s="9"/>
      <c r="F123" s="9"/>
      <c r="G123" s="9"/>
    </row>
    <row r="124" spans="1:7">
      <c r="B124" s="9"/>
      <c r="D124" s="9"/>
      <c r="E124" s="9"/>
      <c r="F124" s="9"/>
      <c r="G124" s="9"/>
    </row>
    <row r="125" spans="1:7">
      <c r="B125" s="9"/>
      <c r="D125" s="9"/>
      <c r="E125" s="9"/>
      <c r="F125" s="9"/>
      <c r="G125" s="9"/>
    </row>
    <row r="126" spans="1:7">
      <c r="B126" s="9"/>
      <c r="D126" s="9"/>
      <c r="E126" s="9"/>
      <c r="F126" s="9"/>
      <c r="G126" s="9"/>
    </row>
    <row r="127" spans="1:7">
      <c r="B127" s="9"/>
      <c r="D127" s="9"/>
      <c r="E127" s="9"/>
      <c r="F127" s="9"/>
      <c r="G127" s="9"/>
    </row>
    <row r="128" spans="1:7">
      <c r="B128" s="9"/>
      <c r="D128" s="9"/>
      <c r="E128" s="9"/>
      <c r="F128" s="9"/>
      <c r="G128" s="9"/>
    </row>
    <row r="129" spans="2:7">
      <c r="B129" s="9"/>
      <c r="D129" s="9"/>
      <c r="E129" s="9"/>
      <c r="F129" s="9"/>
      <c r="G129" s="9"/>
    </row>
    <row r="130" spans="2:7">
      <c r="B130" s="9"/>
      <c r="D130" s="9"/>
      <c r="E130" s="9"/>
      <c r="F130" s="9"/>
      <c r="G130" s="9"/>
    </row>
    <row r="131" spans="2:7">
      <c r="B131" s="9"/>
      <c r="D131" s="9"/>
      <c r="E131" s="9"/>
      <c r="F131" s="9"/>
      <c r="G131" s="9"/>
    </row>
    <row r="132" spans="2:7">
      <c r="B132" s="9"/>
      <c r="D132" s="9"/>
      <c r="E132" s="9"/>
      <c r="F132" s="9"/>
      <c r="G132" s="9"/>
    </row>
    <row r="133" spans="2:7">
      <c r="B133" s="9"/>
      <c r="D133" s="9"/>
      <c r="E133" s="9"/>
      <c r="F133" s="9"/>
      <c r="G133" s="9"/>
    </row>
    <row r="134" spans="2:7">
      <c r="B134" s="9"/>
      <c r="D134" s="9"/>
      <c r="E134" s="9"/>
      <c r="F134" s="9"/>
      <c r="G134" s="9"/>
    </row>
    <row r="135" spans="2:7">
      <c r="B135" s="9"/>
      <c r="D135" s="9"/>
      <c r="E135" s="9"/>
      <c r="F135" s="9"/>
      <c r="G135" s="9"/>
    </row>
    <row r="136" spans="2:7">
      <c r="B136" s="9"/>
      <c r="D136" s="9"/>
      <c r="E136" s="9"/>
      <c r="F136" s="9"/>
      <c r="G136" s="9"/>
    </row>
    <row r="137" spans="2:7">
      <c r="B137" s="9"/>
      <c r="D137" s="9"/>
      <c r="E137" s="9"/>
      <c r="F137" s="9"/>
      <c r="G137" s="9"/>
    </row>
    <row r="138" spans="2:7">
      <c r="B138" s="9"/>
      <c r="D138" s="9"/>
      <c r="E138" s="9"/>
      <c r="F138" s="9"/>
      <c r="G138" s="9"/>
    </row>
    <row r="139" spans="2:7">
      <c r="B139" s="9"/>
      <c r="D139" s="9"/>
      <c r="E139" s="9"/>
      <c r="F139" s="9"/>
      <c r="G139" s="9"/>
    </row>
    <row r="140" spans="2:7">
      <c r="B140" s="9"/>
      <c r="D140" s="9"/>
      <c r="E140" s="9"/>
      <c r="F140" s="9"/>
      <c r="G140" s="9"/>
    </row>
    <row r="141" spans="2:7">
      <c r="B141" s="9"/>
      <c r="D141" s="9"/>
      <c r="E141" s="9"/>
      <c r="F141" s="9"/>
      <c r="G141" s="9"/>
    </row>
    <row r="142" spans="2:7">
      <c r="B142" s="9"/>
      <c r="D142" s="9"/>
      <c r="E142" s="9"/>
      <c r="F142" s="9"/>
      <c r="G142" s="9"/>
    </row>
    <row r="143" spans="2:7">
      <c r="B143" s="9"/>
      <c r="D143" s="9"/>
      <c r="E143" s="9"/>
      <c r="F143" s="9"/>
      <c r="G143" s="9"/>
    </row>
    <row r="144" spans="2:7">
      <c r="B144" s="9"/>
      <c r="D144" s="9"/>
      <c r="E144" s="9"/>
      <c r="F144" s="9"/>
      <c r="G144" s="9"/>
    </row>
    <row r="145" spans="2:7">
      <c r="B145" s="9"/>
      <c r="D145" s="9"/>
      <c r="E145" s="9"/>
      <c r="F145" s="9"/>
      <c r="G145" s="9"/>
    </row>
    <row r="146" spans="2:7">
      <c r="B146" s="9"/>
      <c r="D146" s="9"/>
      <c r="E146" s="9"/>
      <c r="F146" s="9"/>
      <c r="G146" s="9"/>
    </row>
    <row r="147" spans="2:7">
      <c r="B147" s="9"/>
      <c r="D147" s="9"/>
      <c r="E147" s="9"/>
      <c r="F147" s="9"/>
      <c r="G147" s="9"/>
    </row>
    <row r="148" spans="2:7">
      <c r="B148" s="9"/>
      <c r="D148" s="9"/>
      <c r="E148" s="9"/>
      <c r="F148" s="9"/>
      <c r="G148" s="9"/>
    </row>
    <row r="149" spans="2:7">
      <c r="B149" s="9"/>
      <c r="D149" s="9"/>
      <c r="E149" s="9"/>
      <c r="F149" s="9"/>
      <c r="G149" s="9"/>
    </row>
  </sheetData>
  <protectedRanges>
    <protectedRange sqref="E48" name="Range7"/>
    <protectedRange sqref="F115:F117 E109:E110 E117 F112:F113 E107" name="Range4"/>
    <protectedRange sqref="F50 F54 E52 E42:E45" name="Range2"/>
    <protectedRange sqref="E18" name="Range1"/>
    <protectedRange sqref="E38:E39 E10:E11 F63:F64 E56 E17 E13 E76:E78 F67 E58:E61 E69 E106 E71:E74 E81:E87 E19:E35 E89:E104" name="Range3"/>
    <protectedRange sqref="E2:F2" name="Range8"/>
  </protectedRanges>
  <mergeCells count="7">
    <mergeCell ref="A1:F1"/>
    <mergeCell ref="A2:F2"/>
    <mergeCell ref="E3:F3"/>
    <mergeCell ref="A4:A5"/>
    <mergeCell ref="B4:B5"/>
    <mergeCell ref="C4:C5"/>
    <mergeCell ref="D4:D5"/>
  </mergeCells>
  <pageMargins left="0.27559055118110237" right="0.23622047244094491" top="0.19685039370078741" bottom="0.15748031496062992" header="0.15748031496062992" footer="0.1574803149606299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0"/>
  <sheetViews>
    <sheetView topLeftCell="F1" workbookViewId="0">
      <selection activeCell="P1" sqref="P1:IX1048576"/>
    </sheetView>
  </sheetViews>
  <sheetFormatPr defaultRowHeight="15.75"/>
  <cols>
    <col min="1" max="1" width="5.140625" style="241" customWidth="1"/>
    <col min="2" max="2" width="5" style="246" customWidth="1"/>
    <col min="3" max="3" width="5.28515625" style="247" customWidth="1"/>
    <col min="4" max="4" width="4.5703125" style="248" customWidth="1"/>
    <col min="5" max="5" width="41.140625" style="245" customWidth="1"/>
    <col min="6" max="6" width="15" style="211" customWidth="1"/>
    <col min="7" max="7" width="14.140625" style="211" customWidth="1"/>
    <col min="8" max="8" width="12.28515625" style="211" customWidth="1"/>
    <col min="9" max="16384" width="9.140625" style="211"/>
  </cols>
  <sheetData>
    <row r="1" spans="1:15" s="169" customFormat="1">
      <c r="A1" s="168"/>
      <c r="B1" s="310" t="s">
        <v>277</v>
      </c>
      <c r="C1" s="310"/>
      <c r="D1" s="310"/>
      <c r="E1" s="310"/>
      <c r="F1" s="310"/>
      <c r="G1" s="310"/>
      <c r="H1" s="310"/>
    </row>
    <row r="2" spans="1:15" s="169" customFormat="1" ht="39" customHeight="1">
      <c r="A2" s="170"/>
      <c r="B2" s="311" t="s">
        <v>278</v>
      </c>
      <c r="C2" s="311"/>
      <c r="D2" s="311"/>
      <c r="E2" s="311"/>
      <c r="F2" s="311"/>
      <c r="G2" s="311"/>
      <c r="H2" s="311"/>
    </row>
    <row r="3" spans="1:15" s="169" customFormat="1" ht="21.75" customHeight="1" thickBot="1">
      <c r="A3" s="171"/>
      <c r="B3" s="171"/>
      <c r="C3" s="171"/>
      <c r="D3" s="171"/>
      <c r="E3" s="171"/>
      <c r="F3" s="171"/>
      <c r="G3" s="172" t="s">
        <v>279</v>
      </c>
      <c r="H3" s="173"/>
    </row>
    <row r="4" spans="1:15" s="177" customFormat="1" ht="26.25" customHeight="1">
      <c r="A4" s="312"/>
      <c r="B4" s="314"/>
      <c r="C4" s="316"/>
      <c r="D4" s="316"/>
      <c r="E4" s="318"/>
      <c r="F4" s="174" t="s">
        <v>103</v>
      </c>
      <c r="G4" s="175" t="s">
        <v>104</v>
      </c>
      <c r="H4" s="176"/>
    </row>
    <row r="5" spans="1:15" s="181" customFormat="1" ht="33.75" customHeight="1" thickBot="1">
      <c r="A5" s="313"/>
      <c r="B5" s="315"/>
      <c r="C5" s="317"/>
      <c r="D5" s="317"/>
      <c r="E5" s="319"/>
      <c r="F5" s="178" t="s">
        <v>105</v>
      </c>
      <c r="G5" s="179" t="s">
        <v>106</v>
      </c>
      <c r="H5" s="180" t="s">
        <v>107</v>
      </c>
    </row>
    <row r="6" spans="1:15" s="189" customFormat="1" ht="16.5" thickBot="1">
      <c r="A6" s="182">
        <v>1</v>
      </c>
      <c r="B6" s="183">
        <v>2</v>
      </c>
      <c r="C6" s="183">
        <v>3</v>
      </c>
      <c r="D6" s="184">
        <v>4</v>
      </c>
      <c r="E6" s="185">
        <v>5</v>
      </c>
      <c r="F6" s="186">
        <v>6</v>
      </c>
      <c r="G6" s="187">
        <v>7</v>
      </c>
      <c r="H6" s="188">
        <v>8</v>
      </c>
    </row>
    <row r="7" spans="1:15" s="196" customFormat="1" ht="72" thickBot="1">
      <c r="A7" s="190">
        <v>2000</v>
      </c>
      <c r="B7" s="191" t="s">
        <v>108</v>
      </c>
      <c r="C7" s="192" t="s">
        <v>10</v>
      </c>
      <c r="D7" s="193" t="s">
        <v>10</v>
      </c>
      <c r="E7" s="194" t="s">
        <v>581</v>
      </c>
      <c r="F7" s="195">
        <f>SUM(F8,F59,F77,F103,F157,F179,F201,F230,F262,F293,F325)</f>
        <v>597603.99999999988</v>
      </c>
      <c r="G7" s="195">
        <f>SUM(G8,G59,G77,G103,G157,G179,G201,G230,G262,G293,G325)</f>
        <v>597603.99999999988</v>
      </c>
      <c r="H7" s="195">
        <f>SUM(H8,H59,H77,H103,H157,H179,H201,H230,H262,H293,H325)</f>
        <v>0</v>
      </c>
    </row>
    <row r="8" spans="1:15" s="203" customFormat="1" ht="64.5" customHeight="1">
      <c r="A8" s="197">
        <v>2100</v>
      </c>
      <c r="B8" s="198" t="s">
        <v>109</v>
      </c>
      <c r="C8" s="199" t="s">
        <v>110</v>
      </c>
      <c r="D8" s="200" t="s">
        <v>110</v>
      </c>
      <c r="E8" s="201" t="s">
        <v>669</v>
      </c>
      <c r="F8" s="202">
        <f>SUM(G8:H8)</f>
        <v>98303.9</v>
      </c>
      <c r="G8" s="202">
        <f>G10+G38+G39+G50</f>
        <v>96303.9</v>
      </c>
      <c r="H8" s="202">
        <f>H10+H39+H43</f>
        <v>2000</v>
      </c>
    </row>
    <row r="9" spans="1:15" ht="18" customHeight="1">
      <c r="A9" s="197"/>
      <c r="B9" s="204"/>
      <c r="C9" s="205"/>
      <c r="D9" s="206"/>
      <c r="E9" s="207" t="s">
        <v>5</v>
      </c>
      <c r="F9" s="208"/>
      <c r="G9" s="209"/>
      <c r="H9" s="210"/>
    </row>
    <row r="10" spans="1:15" s="216" customFormat="1" ht="51.75" customHeight="1" thickBot="1">
      <c r="A10" s="281">
        <v>2110</v>
      </c>
      <c r="B10" s="198" t="s">
        <v>109</v>
      </c>
      <c r="C10" s="224" t="s">
        <v>111</v>
      </c>
      <c r="D10" s="225" t="s">
        <v>110</v>
      </c>
      <c r="E10" s="228" t="s">
        <v>112</v>
      </c>
      <c r="F10" s="282">
        <f>SUM(G10:H10)</f>
        <v>87148</v>
      </c>
      <c r="G10" s="226">
        <f>G12+G36+G37</f>
        <v>85148</v>
      </c>
      <c r="H10" s="226">
        <f>SUM(H12:H15)</f>
        <v>2000</v>
      </c>
    </row>
    <row r="11" spans="1:15" s="216" customFormat="1" ht="12" customHeight="1">
      <c r="A11" s="212"/>
      <c r="B11" s="204"/>
      <c r="C11" s="213"/>
      <c r="D11" s="214"/>
      <c r="E11" s="207" t="s">
        <v>113</v>
      </c>
      <c r="F11" s="215"/>
      <c r="G11" s="217"/>
      <c r="H11" s="218"/>
    </row>
    <row r="12" spans="1:15" ht="24.75" customHeight="1" thickBot="1">
      <c r="A12" s="281">
        <v>2111</v>
      </c>
      <c r="B12" s="198" t="s">
        <v>109</v>
      </c>
      <c r="C12" s="224" t="s">
        <v>111</v>
      </c>
      <c r="D12" s="225" t="s">
        <v>111</v>
      </c>
      <c r="E12" s="228" t="s">
        <v>114</v>
      </c>
      <c r="F12" s="282">
        <f>SUM(G12:H12)</f>
        <v>87148</v>
      </c>
      <c r="G12" s="283">
        <f>SUM(G13:G34)</f>
        <v>85148</v>
      </c>
      <c r="H12" s="284">
        <f>H35</f>
        <v>2000</v>
      </c>
    </row>
    <row r="13" spans="1:15" ht="15" customHeight="1">
      <c r="A13" s="249"/>
      <c r="B13" s="250"/>
      <c r="C13" s="250"/>
      <c r="D13" s="251"/>
      <c r="E13" s="252" t="s">
        <v>680</v>
      </c>
      <c r="F13" s="253">
        <f>G13</f>
        <v>74300</v>
      </c>
      <c r="G13" s="258">
        <v>74300</v>
      </c>
      <c r="H13" s="251" t="s">
        <v>285</v>
      </c>
      <c r="I13" s="254"/>
      <c r="J13" s="255"/>
      <c r="K13" s="255"/>
      <c r="L13" s="256"/>
      <c r="M13" s="257"/>
      <c r="N13" s="256"/>
      <c r="O13" s="256"/>
    </row>
    <row r="14" spans="1:15" ht="15" customHeight="1">
      <c r="A14" s="249"/>
      <c r="B14" s="250"/>
      <c r="C14" s="250"/>
      <c r="D14" s="251"/>
      <c r="E14" s="252" t="s">
        <v>681</v>
      </c>
      <c r="F14" s="253">
        <f>G14</f>
        <v>0</v>
      </c>
      <c r="G14" s="258">
        <v>0</v>
      </c>
      <c r="H14" s="251" t="s">
        <v>285</v>
      </c>
      <c r="I14" s="254"/>
      <c r="J14" s="255"/>
      <c r="K14" s="255"/>
      <c r="L14" s="256"/>
      <c r="M14" s="257"/>
      <c r="N14" s="256"/>
      <c r="O14" s="256"/>
    </row>
    <row r="15" spans="1:15" ht="15" customHeight="1">
      <c r="A15" s="249"/>
      <c r="B15" s="250"/>
      <c r="C15" s="250"/>
      <c r="D15" s="251"/>
      <c r="E15" s="252" t="s">
        <v>682</v>
      </c>
      <c r="F15" s="253">
        <f>G15</f>
        <v>2900</v>
      </c>
      <c r="G15" s="258">
        <v>2900</v>
      </c>
      <c r="H15" s="251" t="s">
        <v>285</v>
      </c>
      <c r="I15" s="254"/>
      <c r="J15" s="255"/>
      <c r="K15" s="255"/>
      <c r="L15" s="256"/>
      <c r="M15" s="257"/>
      <c r="N15" s="256"/>
      <c r="O15" s="256"/>
    </row>
    <row r="16" spans="1:15" ht="15" customHeight="1">
      <c r="A16" s="249"/>
      <c r="B16" s="250"/>
      <c r="C16" s="250"/>
      <c r="D16" s="251"/>
      <c r="E16" s="252" t="s">
        <v>683</v>
      </c>
      <c r="F16" s="253">
        <f t="shared" ref="F16:F34" si="0">G16</f>
        <v>200</v>
      </c>
      <c r="G16" s="258">
        <v>200</v>
      </c>
      <c r="H16" s="251" t="s">
        <v>285</v>
      </c>
      <c r="I16" s="254"/>
      <c r="J16" s="255"/>
      <c r="K16" s="255"/>
      <c r="L16" s="256"/>
      <c r="M16" s="257"/>
      <c r="N16" s="256"/>
      <c r="O16" s="256"/>
    </row>
    <row r="17" spans="1:15" s="216" customFormat="1" ht="15" customHeight="1">
      <c r="A17" s="249"/>
      <c r="B17" s="250"/>
      <c r="C17" s="250"/>
      <c r="D17" s="251"/>
      <c r="E17" s="252" t="s">
        <v>684</v>
      </c>
      <c r="F17" s="253">
        <f t="shared" si="0"/>
        <v>1400</v>
      </c>
      <c r="G17" s="258">
        <v>1400</v>
      </c>
      <c r="H17" s="251" t="s">
        <v>285</v>
      </c>
      <c r="I17" s="254"/>
      <c r="J17" s="255"/>
      <c r="K17" s="255"/>
      <c r="L17" s="256"/>
      <c r="M17" s="257"/>
      <c r="N17" s="256"/>
      <c r="O17" s="256"/>
    </row>
    <row r="18" spans="1:15" ht="15" customHeight="1">
      <c r="A18" s="249"/>
      <c r="B18" s="250"/>
      <c r="C18" s="250"/>
      <c r="D18" s="251"/>
      <c r="E18" s="252" t="s">
        <v>685</v>
      </c>
      <c r="F18" s="253">
        <f t="shared" si="0"/>
        <v>100</v>
      </c>
      <c r="G18" s="258">
        <v>100</v>
      </c>
      <c r="H18" s="251" t="s">
        <v>285</v>
      </c>
      <c r="I18" s="254"/>
      <c r="J18" s="255"/>
      <c r="K18" s="255"/>
      <c r="L18" s="256"/>
      <c r="M18" s="257"/>
      <c r="N18" s="256"/>
      <c r="O18" s="256"/>
    </row>
    <row r="19" spans="1:15" ht="15" customHeight="1">
      <c r="A19" s="249"/>
      <c r="B19" s="250"/>
      <c r="C19" s="250"/>
      <c r="D19" s="251"/>
      <c r="E19" s="252" t="s">
        <v>686</v>
      </c>
      <c r="F19" s="253">
        <f t="shared" si="0"/>
        <v>600</v>
      </c>
      <c r="G19" s="258">
        <v>600</v>
      </c>
      <c r="H19" s="251" t="s">
        <v>285</v>
      </c>
      <c r="I19" s="254"/>
      <c r="J19" s="255"/>
      <c r="K19" s="255"/>
      <c r="L19" s="256"/>
      <c r="M19" s="257"/>
      <c r="N19" s="256"/>
      <c r="O19" s="256"/>
    </row>
    <row r="20" spans="1:15" ht="15" customHeight="1">
      <c r="A20" s="249"/>
      <c r="B20" s="250"/>
      <c r="C20" s="250"/>
      <c r="D20" s="251"/>
      <c r="E20" s="252" t="s">
        <v>687</v>
      </c>
      <c r="F20" s="253">
        <f t="shared" si="0"/>
        <v>0</v>
      </c>
      <c r="G20" s="258">
        <v>0</v>
      </c>
      <c r="H20" s="251" t="s">
        <v>285</v>
      </c>
      <c r="I20" s="254"/>
      <c r="J20" s="255"/>
      <c r="K20" s="255"/>
      <c r="L20" s="256"/>
      <c r="M20" s="257"/>
      <c r="N20" s="256"/>
      <c r="O20" s="256"/>
    </row>
    <row r="21" spans="1:15" s="216" customFormat="1" ht="15" customHeight="1">
      <c r="A21" s="249"/>
      <c r="B21" s="250"/>
      <c r="C21" s="250"/>
      <c r="D21" s="251"/>
      <c r="E21" s="252" t="s">
        <v>688</v>
      </c>
      <c r="F21" s="253">
        <f t="shared" si="0"/>
        <v>200</v>
      </c>
      <c r="G21" s="258">
        <v>200</v>
      </c>
      <c r="H21" s="251" t="s">
        <v>285</v>
      </c>
      <c r="I21" s="254"/>
      <c r="J21" s="255"/>
      <c r="K21" s="255"/>
      <c r="L21" s="256"/>
      <c r="M21" s="257"/>
      <c r="N21" s="256"/>
      <c r="O21" s="256"/>
    </row>
    <row r="22" spans="1:15" ht="15" customHeight="1">
      <c r="A22" s="249"/>
      <c r="B22" s="250"/>
      <c r="C22" s="250"/>
      <c r="D22" s="251"/>
      <c r="E22" s="252" t="s">
        <v>689</v>
      </c>
      <c r="F22" s="253">
        <v>0</v>
      </c>
      <c r="G22" s="258">
        <v>0</v>
      </c>
      <c r="H22" s="251" t="s">
        <v>285</v>
      </c>
      <c r="I22" s="254"/>
      <c r="J22" s="255"/>
      <c r="K22" s="255"/>
      <c r="L22" s="256"/>
      <c r="M22" s="257"/>
      <c r="N22" s="256"/>
      <c r="O22" s="256"/>
    </row>
    <row r="23" spans="1:15" ht="15" customHeight="1">
      <c r="A23" s="249"/>
      <c r="B23" s="250"/>
      <c r="C23" s="250"/>
      <c r="D23" s="251"/>
      <c r="E23" s="252">
        <v>4233</v>
      </c>
      <c r="F23" s="253">
        <f t="shared" si="0"/>
        <v>0</v>
      </c>
      <c r="G23" s="258"/>
      <c r="H23" s="251" t="s">
        <v>285</v>
      </c>
      <c r="I23" s="254"/>
      <c r="J23" s="255"/>
      <c r="K23" s="255"/>
      <c r="L23" s="256"/>
      <c r="M23" s="257"/>
      <c r="N23" s="256"/>
      <c r="O23" s="256"/>
    </row>
    <row r="24" spans="1:15" ht="15" customHeight="1">
      <c r="A24" s="249"/>
      <c r="B24" s="250"/>
      <c r="C24" s="250"/>
      <c r="D24" s="251"/>
      <c r="E24" s="252" t="s">
        <v>690</v>
      </c>
      <c r="F24" s="253">
        <f>G24</f>
        <v>150</v>
      </c>
      <c r="G24" s="258">
        <v>150</v>
      </c>
      <c r="H24" s="251" t="s">
        <v>285</v>
      </c>
      <c r="I24" s="254"/>
      <c r="J24" s="255"/>
      <c r="K24" s="255"/>
      <c r="L24" s="256"/>
      <c r="M24" s="257"/>
      <c r="N24" s="256"/>
      <c r="O24" s="256"/>
    </row>
    <row r="25" spans="1:15" ht="15" customHeight="1">
      <c r="A25" s="249"/>
      <c r="B25" s="250"/>
      <c r="C25" s="250"/>
      <c r="D25" s="251"/>
      <c r="E25" s="252" t="s">
        <v>691</v>
      </c>
      <c r="F25" s="253">
        <f t="shared" si="0"/>
        <v>1000</v>
      </c>
      <c r="G25" s="258">
        <v>1000</v>
      </c>
      <c r="H25" s="251" t="s">
        <v>285</v>
      </c>
      <c r="I25" s="254"/>
      <c r="J25" s="255"/>
      <c r="K25" s="255"/>
      <c r="L25" s="256"/>
      <c r="M25" s="257"/>
      <c r="N25" s="256"/>
      <c r="O25" s="256"/>
    </row>
    <row r="26" spans="1:15" s="216" customFormat="1" ht="15" customHeight="1">
      <c r="A26" s="249"/>
      <c r="B26" s="250"/>
      <c r="C26" s="250"/>
      <c r="D26" s="251"/>
      <c r="E26" s="252" t="s">
        <v>692</v>
      </c>
      <c r="F26" s="253">
        <f t="shared" si="0"/>
        <v>22</v>
      </c>
      <c r="G26" s="258">
        <v>22</v>
      </c>
      <c r="H26" s="251" t="s">
        <v>285</v>
      </c>
      <c r="I26" s="254"/>
      <c r="J26" s="255"/>
      <c r="K26" s="255"/>
      <c r="L26" s="256"/>
      <c r="M26" s="257"/>
      <c r="N26" s="256"/>
      <c r="O26" s="256"/>
    </row>
    <row r="27" spans="1:15" ht="15" customHeight="1">
      <c r="A27" s="249"/>
      <c r="B27" s="250"/>
      <c r="C27" s="250"/>
      <c r="D27" s="251"/>
      <c r="E27" s="252" t="s">
        <v>693</v>
      </c>
      <c r="F27" s="253">
        <f t="shared" si="0"/>
        <v>26</v>
      </c>
      <c r="G27" s="258">
        <v>26</v>
      </c>
      <c r="H27" s="251" t="s">
        <v>285</v>
      </c>
      <c r="I27" s="254"/>
      <c r="J27" s="255"/>
      <c r="K27" s="255"/>
      <c r="L27" s="256"/>
      <c r="M27" s="257"/>
      <c r="N27" s="256"/>
      <c r="O27" s="256"/>
    </row>
    <row r="28" spans="1:15" ht="15" customHeight="1">
      <c r="A28" s="249"/>
      <c r="B28" s="250"/>
      <c r="C28" s="250"/>
      <c r="D28" s="251"/>
      <c r="E28" s="252" t="s">
        <v>694</v>
      </c>
      <c r="F28" s="253">
        <f t="shared" si="0"/>
        <v>500</v>
      </c>
      <c r="G28" s="258">
        <v>500</v>
      </c>
      <c r="H28" s="251" t="s">
        <v>285</v>
      </c>
      <c r="I28" s="254"/>
      <c r="J28" s="255"/>
      <c r="K28" s="255"/>
      <c r="L28" s="256"/>
      <c r="M28" s="257"/>
      <c r="N28" s="256"/>
      <c r="O28" s="256"/>
    </row>
    <row r="29" spans="1:15" s="216" customFormat="1" ht="15" customHeight="1">
      <c r="A29" s="249"/>
      <c r="B29" s="250"/>
      <c r="C29" s="250"/>
      <c r="D29" s="251"/>
      <c r="E29" s="252" t="s">
        <v>695</v>
      </c>
      <c r="F29" s="253">
        <f t="shared" si="0"/>
        <v>700</v>
      </c>
      <c r="G29" s="258">
        <v>700</v>
      </c>
      <c r="H29" s="251" t="s">
        <v>285</v>
      </c>
      <c r="I29" s="254"/>
      <c r="J29" s="255"/>
      <c r="K29" s="255"/>
      <c r="L29" s="256"/>
      <c r="M29" s="257"/>
      <c r="N29" s="256"/>
      <c r="O29" s="256"/>
    </row>
    <row r="30" spans="1:15" ht="15" customHeight="1">
      <c r="A30" s="249"/>
      <c r="B30" s="250"/>
      <c r="C30" s="250"/>
      <c r="D30" s="251"/>
      <c r="E30" s="252" t="s">
        <v>696</v>
      </c>
      <c r="F30" s="253">
        <f t="shared" si="0"/>
        <v>800</v>
      </c>
      <c r="G30" s="258">
        <v>800</v>
      </c>
      <c r="H30" s="251" t="s">
        <v>285</v>
      </c>
      <c r="I30" s="254"/>
      <c r="J30" s="255"/>
      <c r="K30" s="255"/>
      <c r="L30" s="256"/>
      <c r="M30" s="257"/>
      <c r="N30" s="256"/>
      <c r="O30" s="256"/>
    </row>
    <row r="31" spans="1:15" ht="15" customHeight="1">
      <c r="A31" s="249"/>
      <c r="B31" s="250"/>
      <c r="C31" s="250"/>
      <c r="D31" s="251"/>
      <c r="E31" s="252" t="s">
        <v>697</v>
      </c>
      <c r="F31" s="253">
        <f t="shared" si="0"/>
        <v>1600</v>
      </c>
      <c r="G31" s="258">
        <v>1600</v>
      </c>
      <c r="H31" s="251" t="s">
        <v>285</v>
      </c>
      <c r="I31" s="254"/>
      <c r="J31" s="255"/>
      <c r="K31" s="255"/>
      <c r="L31" s="256"/>
      <c r="M31" s="257"/>
      <c r="N31" s="256"/>
      <c r="O31" s="256"/>
    </row>
    <row r="32" spans="1:15" s="216" customFormat="1" ht="15" customHeight="1">
      <c r="A32" s="249"/>
      <c r="B32" s="250"/>
      <c r="C32" s="250"/>
      <c r="D32" s="251"/>
      <c r="E32" s="252" t="s">
        <v>698</v>
      </c>
      <c r="F32" s="253">
        <f t="shared" si="0"/>
        <v>350</v>
      </c>
      <c r="G32" s="258">
        <v>350</v>
      </c>
      <c r="H32" s="259" t="s">
        <v>285</v>
      </c>
      <c r="I32" s="254"/>
      <c r="J32" s="255"/>
      <c r="K32" s="255"/>
      <c r="L32" s="256"/>
      <c r="M32" s="257"/>
      <c r="N32" s="256"/>
      <c r="O32" s="256"/>
    </row>
    <row r="33" spans="1:15" ht="15" customHeight="1">
      <c r="A33" s="249"/>
      <c r="B33" s="250"/>
      <c r="C33" s="250"/>
      <c r="D33" s="251"/>
      <c r="E33" s="252" t="s">
        <v>699</v>
      </c>
      <c r="F33" s="253">
        <f t="shared" si="0"/>
        <v>300</v>
      </c>
      <c r="G33" s="258">
        <v>300</v>
      </c>
      <c r="H33" s="251" t="s">
        <v>285</v>
      </c>
      <c r="I33" s="254"/>
      <c r="J33" s="255"/>
      <c r="K33" s="255"/>
      <c r="L33" s="256"/>
      <c r="M33" s="257"/>
      <c r="N33" s="256"/>
      <c r="O33" s="256"/>
    </row>
    <row r="34" spans="1:15" ht="15" customHeight="1">
      <c r="A34" s="249"/>
      <c r="B34" s="250"/>
      <c r="C34" s="250"/>
      <c r="D34" s="251"/>
      <c r="E34" s="252">
        <v>4823</v>
      </c>
      <c r="F34" s="253">
        <f t="shared" si="0"/>
        <v>0</v>
      </c>
      <c r="G34" s="258">
        <v>0</v>
      </c>
      <c r="H34" s="251" t="s">
        <v>285</v>
      </c>
      <c r="I34" s="254"/>
      <c r="J34" s="255"/>
      <c r="K34" s="255"/>
      <c r="L34" s="256"/>
      <c r="M34" s="257"/>
      <c r="N34" s="256"/>
      <c r="O34" s="256"/>
    </row>
    <row r="35" spans="1:15" s="216" customFormat="1" ht="15" customHeight="1">
      <c r="A35" s="249"/>
      <c r="B35" s="250"/>
      <c r="C35" s="250"/>
      <c r="D35" s="251"/>
      <c r="E35" s="252">
        <v>5122</v>
      </c>
      <c r="F35" s="253">
        <f>H35</f>
        <v>2000</v>
      </c>
      <c r="G35" s="258" t="s">
        <v>285</v>
      </c>
      <c r="H35" s="251">
        <v>2000</v>
      </c>
      <c r="I35" s="254"/>
      <c r="J35" s="255"/>
      <c r="K35" s="255"/>
      <c r="L35" s="256"/>
      <c r="M35" s="257"/>
      <c r="N35" s="256"/>
      <c r="O35" s="256"/>
    </row>
    <row r="36" spans="1:15" s="216" customFormat="1" ht="33.75" customHeight="1">
      <c r="A36" s="285">
        <v>2112</v>
      </c>
      <c r="B36" s="286" t="s">
        <v>109</v>
      </c>
      <c r="C36" s="287" t="s">
        <v>111</v>
      </c>
      <c r="D36" s="288">
        <v>2</v>
      </c>
      <c r="E36" s="289" t="s">
        <v>716</v>
      </c>
      <c r="F36" s="290">
        <f>-G36+H36</f>
        <v>0</v>
      </c>
      <c r="G36" s="291">
        <v>0</v>
      </c>
      <c r="H36" s="292">
        <v>0</v>
      </c>
      <c r="I36" s="254"/>
      <c r="J36" s="255"/>
      <c r="K36" s="255"/>
      <c r="L36" s="256"/>
      <c r="M36" s="257"/>
      <c r="N36" s="256"/>
      <c r="O36" s="256"/>
    </row>
    <row r="37" spans="1:15" s="216" customFormat="1" ht="33.75" customHeight="1">
      <c r="A37" s="285">
        <v>2113</v>
      </c>
      <c r="B37" s="286" t="s">
        <v>109</v>
      </c>
      <c r="C37" s="287" t="s">
        <v>111</v>
      </c>
      <c r="D37" s="288">
        <v>3</v>
      </c>
      <c r="E37" s="289" t="s">
        <v>717</v>
      </c>
      <c r="F37" s="290">
        <f>-G37+H37</f>
        <v>0</v>
      </c>
      <c r="G37" s="291">
        <v>0</v>
      </c>
      <c r="H37" s="292">
        <v>0</v>
      </c>
      <c r="I37" s="254"/>
      <c r="J37" s="255"/>
      <c r="K37" s="255"/>
      <c r="L37" s="256"/>
      <c r="M37" s="257"/>
      <c r="N37" s="256"/>
      <c r="O37" s="256"/>
    </row>
    <row r="38" spans="1:15" s="216" customFormat="1" ht="33.75" customHeight="1">
      <c r="A38" s="285">
        <v>2120</v>
      </c>
      <c r="B38" s="286" t="s">
        <v>109</v>
      </c>
      <c r="C38" s="287" t="s">
        <v>718</v>
      </c>
      <c r="D38" s="288">
        <v>0</v>
      </c>
      <c r="E38" s="289" t="s">
        <v>719</v>
      </c>
      <c r="F38" s="290">
        <f>-G38+H38</f>
        <v>0</v>
      </c>
      <c r="G38" s="291">
        <v>0</v>
      </c>
      <c r="H38" s="292">
        <v>0</v>
      </c>
      <c r="I38" s="254"/>
      <c r="J38" s="255"/>
      <c r="K38" s="255"/>
      <c r="L38" s="256"/>
      <c r="M38" s="257"/>
      <c r="N38" s="256"/>
      <c r="O38" s="256"/>
    </row>
    <row r="39" spans="1:15" s="216" customFormat="1" ht="21" customHeight="1">
      <c r="A39" s="285">
        <v>2130</v>
      </c>
      <c r="B39" s="286" t="s">
        <v>109</v>
      </c>
      <c r="C39" s="287" t="s">
        <v>115</v>
      </c>
      <c r="D39" s="288">
        <v>0</v>
      </c>
      <c r="E39" s="293" t="s">
        <v>714</v>
      </c>
      <c r="F39" s="294">
        <f>G39+H39</f>
        <v>7050.9000000000005</v>
      </c>
      <c r="G39" s="295">
        <f>G40+G43</f>
        <v>7050.9000000000005</v>
      </c>
      <c r="H39" s="292">
        <v>0</v>
      </c>
      <c r="I39" s="254"/>
      <c r="J39" s="255"/>
      <c r="K39" s="255"/>
      <c r="L39" s="256"/>
      <c r="M39" s="257"/>
      <c r="N39" s="256"/>
      <c r="O39" s="256"/>
    </row>
    <row r="40" spans="1:15" s="216" customFormat="1" ht="30.75" customHeight="1">
      <c r="A40" s="278">
        <v>2132</v>
      </c>
      <c r="B40" s="279" t="s">
        <v>109</v>
      </c>
      <c r="C40" s="280">
        <v>3</v>
      </c>
      <c r="D40" s="280">
        <v>2</v>
      </c>
      <c r="E40" s="276" t="s">
        <v>715</v>
      </c>
      <c r="F40" s="273">
        <f>G40+H40</f>
        <v>1696.8</v>
      </c>
      <c r="G40" s="274">
        <f>G41+G42</f>
        <v>1696.8</v>
      </c>
      <c r="H40" s="251">
        <v>0</v>
      </c>
      <c r="I40" s="254"/>
      <c r="J40" s="255"/>
      <c r="K40" s="255"/>
      <c r="L40" s="256"/>
      <c r="M40" s="257"/>
      <c r="N40" s="256"/>
      <c r="O40" s="256"/>
    </row>
    <row r="41" spans="1:15" s="216" customFormat="1" ht="15" customHeight="1">
      <c r="A41" s="249"/>
      <c r="B41" s="250"/>
      <c r="C41" s="250"/>
      <c r="D41" s="251"/>
      <c r="E41" s="277" t="s">
        <v>700</v>
      </c>
      <c r="F41" s="253">
        <f t="shared" ref="F41:F49" si="1">G41</f>
        <v>496.8</v>
      </c>
      <c r="G41" s="263">
        <v>496.8</v>
      </c>
      <c r="H41" s="251" t="s">
        <v>285</v>
      </c>
      <c r="I41" s="254"/>
      <c r="J41" s="255"/>
      <c r="K41" s="255"/>
      <c r="L41" s="256"/>
      <c r="M41" s="257"/>
      <c r="N41" s="256"/>
      <c r="O41" s="256"/>
    </row>
    <row r="42" spans="1:15" s="216" customFormat="1" ht="15" customHeight="1">
      <c r="A42" s="260"/>
      <c r="B42" s="261"/>
      <c r="C42" s="250"/>
      <c r="D42" s="251"/>
      <c r="E42" s="265" t="s">
        <v>701</v>
      </c>
      <c r="F42" s="253">
        <f t="shared" si="1"/>
        <v>1200</v>
      </c>
      <c r="G42" s="263">
        <v>1200</v>
      </c>
      <c r="H42" s="251" t="s">
        <v>285</v>
      </c>
      <c r="I42" s="254"/>
      <c r="J42" s="255"/>
      <c r="K42" s="255"/>
      <c r="L42" s="256"/>
      <c r="M42" s="257"/>
      <c r="N42" s="256"/>
      <c r="O42" s="256"/>
    </row>
    <row r="43" spans="1:15" s="216" customFormat="1" ht="15" customHeight="1">
      <c r="A43" s="260">
        <v>2133</v>
      </c>
      <c r="B43" s="261" t="s">
        <v>109</v>
      </c>
      <c r="C43" s="250" t="s">
        <v>115</v>
      </c>
      <c r="D43" s="275">
        <v>3</v>
      </c>
      <c r="E43" s="264" t="s">
        <v>702</v>
      </c>
      <c r="F43" s="262">
        <f>G43+H43</f>
        <v>5354.1</v>
      </c>
      <c r="G43" s="263">
        <f>SUM(G44:G49)</f>
        <v>5354.1</v>
      </c>
      <c r="H43" s="251">
        <v>0</v>
      </c>
      <c r="I43" s="254"/>
      <c r="J43" s="255"/>
      <c r="K43" s="255"/>
      <c r="L43" s="256"/>
      <c r="M43" s="257"/>
      <c r="N43" s="256"/>
      <c r="O43" s="256"/>
    </row>
    <row r="44" spans="1:15" s="216" customFormat="1" ht="15" customHeight="1">
      <c r="A44" s="260"/>
      <c r="B44" s="261"/>
      <c r="C44" s="250"/>
      <c r="D44" s="251"/>
      <c r="E44" s="265" t="s">
        <v>680</v>
      </c>
      <c r="F44" s="253">
        <f t="shared" si="1"/>
        <v>4700</v>
      </c>
      <c r="G44" s="266">
        <v>4700</v>
      </c>
      <c r="H44" s="251" t="s">
        <v>285</v>
      </c>
      <c r="I44" s="254"/>
      <c r="J44" s="255"/>
      <c r="K44" s="255"/>
      <c r="L44" s="256"/>
      <c r="M44" s="257"/>
      <c r="N44" s="256"/>
      <c r="O44" s="256"/>
    </row>
    <row r="45" spans="1:15" s="216" customFormat="1" ht="15" customHeight="1">
      <c r="A45" s="260"/>
      <c r="B45" s="261"/>
      <c r="C45" s="250"/>
      <c r="D45" s="251"/>
      <c r="E45" s="265" t="s">
        <v>703</v>
      </c>
      <c r="F45" s="253">
        <f t="shared" si="1"/>
        <v>216.1</v>
      </c>
      <c r="G45" s="266">
        <v>216.1</v>
      </c>
      <c r="H45" s="251" t="s">
        <v>285</v>
      </c>
      <c r="I45" s="254"/>
      <c r="J45" s="255"/>
      <c r="K45" s="255"/>
      <c r="L45" s="256"/>
      <c r="M45" s="257"/>
      <c r="N45" s="256"/>
      <c r="O45" s="256"/>
    </row>
    <row r="46" spans="1:15" s="216" customFormat="1" ht="15" customHeight="1">
      <c r="A46" s="260"/>
      <c r="B46" s="261"/>
      <c r="C46" s="250"/>
      <c r="D46" s="251"/>
      <c r="E46" s="265" t="s">
        <v>704</v>
      </c>
      <c r="F46" s="253">
        <f t="shared" si="1"/>
        <v>120</v>
      </c>
      <c r="G46" s="266">
        <v>120</v>
      </c>
      <c r="H46" s="251" t="s">
        <v>285</v>
      </c>
      <c r="I46" s="254"/>
      <c r="J46" s="255"/>
      <c r="K46" s="255"/>
      <c r="L46" s="256"/>
      <c r="M46" s="257"/>
      <c r="N46" s="256"/>
      <c r="O46" s="256"/>
    </row>
    <row r="47" spans="1:15" s="216" customFormat="1" ht="15" customHeight="1">
      <c r="A47" s="260"/>
      <c r="B47" s="261"/>
      <c r="C47" s="250"/>
      <c r="D47" s="251"/>
      <c r="E47" s="265" t="s">
        <v>705</v>
      </c>
      <c r="F47" s="253">
        <f t="shared" si="1"/>
        <v>68</v>
      </c>
      <c r="G47" s="266">
        <v>68</v>
      </c>
      <c r="H47" s="251" t="s">
        <v>285</v>
      </c>
      <c r="I47" s="254"/>
      <c r="J47" s="255"/>
      <c r="K47" s="255"/>
      <c r="L47" s="256"/>
      <c r="M47" s="257"/>
      <c r="N47" s="256"/>
      <c r="O47" s="256"/>
    </row>
    <row r="48" spans="1:15" s="216" customFormat="1" ht="15" customHeight="1">
      <c r="A48" s="260"/>
      <c r="B48" s="261"/>
      <c r="C48" s="250"/>
      <c r="D48" s="251"/>
      <c r="E48" s="265" t="s">
        <v>706</v>
      </c>
      <c r="F48" s="253">
        <f t="shared" si="1"/>
        <v>100</v>
      </c>
      <c r="G48" s="266">
        <v>100</v>
      </c>
      <c r="H48" s="251" t="s">
        <v>285</v>
      </c>
      <c r="I48" s="254"/>
      <c r="J48" s="255"/>
      <c r="K48" s="255"/>
      <c r="L48" s="256"/>
      <c r="M48" s="257"/>
      <c r="N48" s="256"/>
      <c r="O48" s="256"/>
    </row>
    <row r="49" spans="1:15" s="216" customFormat="1" ht="15" customHeight="1">
      <c r="A49" s="260"/>
      <c r="B49" s="261"/>
      <c r="C49" s="250"/>
      <c r="D49" s="251"/>
      <c r="E49" s="265" t="s">
        <v>707</v>
      </c>
      <c r="F49" s="253">
        <f t="shared" si="1"/>
        <v>150</v>
      </c>
      <c r="G49" s="266">
        <v>150</v>
      </c>
      <c r="H49" s="251" t="s">
        <v>285</v>
      </c>
      <c r="I49" s="254"/>
      <c r="J49" s="255"/>
      <c r="K49" s="255"/>
      <c r="L49" s="256"/>
      <c r="M49" s="257"/>
      <c r="N49" s="256"/>
      <c r="O49" s="256"/>
    </row>
    <row r="50" spans="1:15" s="216" customFormat="1" ht="27.75" customHeight="1">
      <c r="A50" s="281">
        <v>2161</v>
      </c>
      <c r="B50" s="198" t="s">
        <v>109</v>
      </c>
      <c r="C50" s="224" t="s">
        <v>720</v>
      </c>
      <c r="D50" s="225" t="s">
        <v>111</v>
      </c>
      <c r="E50" s="296" t="s">
        <v>116</v>
      </c>
      <c r="F50" s="297">
        <f t="shared" ref="F50:F55" si="2">G50+H50</f>
        <v>4105</v>
      </c>
      <c r="G50" s="234">
        <f>SUM(G51:G55)</f>
        <v>4105</v>
      </c>
      <c r="H50" s="234">
        <v>0</v>
      </c>
      <c r="I50" s="254"/>
      <c r="J50" s="255"/>
      <c r="K50" s="255"/>
      <c r="L50" s="256"/>
      <c r="M50" s="257"/>
      <c r="N50" s="256"/>
      <c r="O50" s="256"/>
    </row>
    <row r="51" spans="1:15">
      <c r="A51" s="212"/>
      <c r="B51" s="204"/>
      <c r="C51" s="213"/>
      <c r="D51" s="214"/>
      <c r="E51" s="271" t="s">
        <v>690</v>
      </c>
      <c r="F51" s="272">
        <f t="shared" si="2"/>
        <v>500</v>
      </c>
      <c r="G51" s="126">
        <v>500</v>
      </c>
      <c r="H51" s="222">
        <v>0</v>
      </c>
    </row>
    <row r="52" spans="1:15" ht="44.25" customHeight="1">
      <c r="A52" s="212"/>
      <c r="B52" s="204"/>
      <c r="C52" s="213"/>
      <c r="D52" s="214"/>
      <c r="E52" s="271" t="s">
        <v>710</v>
      </c>
      <c r="F52" s="272">
        <f t="shared" si="2"/>
        <v>500</v>
      </c>
      <c r="G52" s="126">
        <v>500</v>
      </c>
      <c r="H52" s="222">
        <v>0</v>
      </c>
    </row>
    <row r="53" spans="1:15" s="216" customFormat="1" ht="18.75" customHeight="1">
      <c r="A53" s="212"/>
      <c r="B53" s="204"/>
      <c r="C53" s="213"/>
      <c r="D53" s="214"/>
      <c r="E53" s="271" t="s">
        <v>711</v>
      </c>
      <c r="F53" s="272">
        <f t="shared" si="2"/>
        <v>500</v>
      </c>
      <c r="G53" s="126">
        <v>500</v>
      </c>
      <c r="H53" s="222">
        <v>0</v>
      </c>
    </row>
    <row r="54" spans="1:15" ht="42.75" customHeight="1">
      <c r="A54" s="212"/>
      <c r="B54" s="204"/>
      <c r="C54" s="213"/>
      <c r="D54" s="214"/>
      <c r="E54" s="271" t="s">
        <v>712</v>
      </c>
      <c r="F54" s="272">
        <f t="shared" si="2"/>
        <v>2205</v>
      </c>
      <c r="G54" s="126">
        <v>2205</v>
      </c>
      <c r="H54" s="222">
        <v>0</v>
      </c>
    </row>
    <row r="55" spans="1:15">
      <c r="A55" s="212"/>
      <c r="B55" s="204"/>
      <c r="C55" s="213"/>
      <c r="D55" s="214"/>
      <c r="E55" s="271" t="s">
        <v>713</v>
      </c>
      <c r="F55" s="272">
        <f t="shared" si="2"/>
        <v>400</v>
      </c>
      <c r="G55" s="126">
        <v>400</v>
      </c>
      <c r="H55" s="222">
        <v>0</v>
      </c>
    </row>
    <row r="56" spans="1:15" ht="16.5" thickBot="1">
      <c r="A56" s="212">
        <v>2182</v>
      </c>
      <c r="B56" s="204" t="s">
        <v>109</v>
      </c>
      <c r="C56" s="213">
        <v>8</v>
      </c>
      <c r="D56" s="214">
        <v>1</v>
      </c>
      <c r="E56" s="223" t="s">
        <v>117</v>
      </c>
      <c r="F56" s="219">
        <f>SUM(G56:H56)</f>
        <v>0</v>
      </c>
      <c r="G56" s="220">
        <v>0</v>
      </c>
      <c r="H56" s="221">
        <v>0</v>
      </c>
    </row>
    <row r="57" spans="1:15" ht="24.75" thickBot="1">
      <c r="A57" s="212">
        <v>2183</v>
      </c>
      <c r="B57" s="204" t="s">
        <v>109</v>
      </c>
      <c r="C57" s="213">
        <v>8</v>
      </c>
      <c r="D57" s="214">
        <v>1</v>
      </c>
      <c r="E57" s="223" t="s">
        <v>118</v>
      </c>
      <c r="F57" s="219">
        <f>SUM(G57:H57)</f>
        <v>0</v>
      </c>
      <c r="G57" s="220">
        <v>0</v>
      </c>
      <c r="H57" s="221">
        <v>0</v>
      </c>
    </row>
    <row r="58" spans="1:15">
      <c r="A58" s="212">
        <v>2185</v>
      </c>
      <c r="B58" s="204" t="s">
        <v>109</v>
      </c>
      <c r="C58" s="213">
        <v>8</v>
      </c>
      <c r="D58" s="214">
        <v>1</v>
      </c>
      <c r="E58" s="223"/>
      <c r="F58" s="215"/>
      <c r="G58" s="217"/>
      <c r="H58" s="218"/>
    </row>
    <row r="59" spans="1:15" s="203" customFormat="1" ht="40.5" customHeight="1">
      <c r="A59" s="212">
        <v>2200</v>
      </c>
      <c r="B59" s="198" t="s">
        <v>119</v>
      </c>
      <c r="C59" s="224">
        <v>0</v>
      </c>
      <c r="D59" s="225">
        <v>0</v>
      </c>
      <c r="E59" s="201" t="s">
        <v>670</v>
      </c>
      <c r="F59" s="226">
        <f>SUM(F61,F65,F68,F71,F74)</f>
        <v>500</v>
      </c>
      <c r="G59" s="226">
        <f>SUM(G61,G65,G68,G71,G74)</f>
        <v>500</v>
      </c>
      <c r="H59" s="226">
        <f>SUM(H61,H65,H68,H71,H74)</f>
        <v>0</v>
      </c>
    </row>
    <row r="60" spans="1:15" ht="11.25" customHeight="1">
      <c r="A60" s="197"/>
      <c r="B60" s="204"/>
      <c r="C60" s="205"/>
      <c r="D60" s="206"/>
      <c r="E60" s="207" t="s">
        <v>5</v>
      </c>
      <c r="F60" s="208"/>
      <c r="G60" s="209"/>
      <c r="H60" s="210"/>
    </row>
    <row r="61" spans="1:15" ht="21" customHeight="1">
      <c r="A61" s="212">
        <v>2210</v>
      </c>
      <c r="B61" s="204" t="s">
        <v>119</v>
      </c>
      <c r="C61" s="213">
        <v>1</v>
      </c>
      <c r="D61" s="214">
        <v>0</v>
      </c>
      <c r="E61" s="207" t="s">
        <v>120</v>
      </c>
      <c r="F61" s="215">
        <f>SUM(F63)</f>
        <v>500</v>
      </c>
      <c r="G61" s="215">
        <f>SUM(G63)</f>
        <v>500</v>
      </c>
      <c r="H61" s="215">
        <f>SUM(H63)</f>
        <v>0</v>
      </c>
    </row>
    <row r="62" spans="1:15" s="216" customFormat="1" ht="10.5" customHeight="1">
      <c r="A62" s="212"/>
      <c r="B62" s="204"/>
      <c r="C62" s="213"/>
      <c r="D62" s="214"/>
      <c r="E62" s="207" t="s">
        <v>113</v>
      </c>
      <c r="F62" s="222"/>
      <c r="G62" s="222"/>
      <c r="H62" s="222"/>
    </row>
    <row r="63" spans="1:15" ht="19.5" customHeight="1" thickBot="1">
      <c r="A63" s="212">
        <v>2211</v>
      </c>
      <c r="B63" s="204" t="s">
        <v>119</v>
      </c>
      <c r="C63" s="213">
        <v>1</v>
      </c>
      <c r="D63" s="214">
        <v>1</v>
      </c>
      <c r="E63" s="207" t="s">
        <v>121</v>
      </c>
      <c r="F63" s="219">
        <f>SUM(G63:H63)</f>
        <v>500</v>
      </c>
      <c r="G63" s="220">
        <f>G64</f>
        <v>500</v>
      </c>
      <c r="H63" s="221">
        <v>0</v>
      </c>
    </row>
    <row r="64" spans="1:15" ht="19.5" customHeight="1">
      <c r="A64" s="212"/>
      <c r="B64" s="204"/>
      <c r="C64" s="213"/>
      <c r="D64" s="214"/>
      <c r="E64" s="270" t="s">
        <v>692</v>
      </c>
      <c r="F64" s="267">
        <f>G64+H64</f>
        <v>500</v>
      </c>
      <c r="G64" s="268">
        <v>500</v>
      </c>
      <c r="H64" s="269">
        <v>0</v>
      </c>
    </row>
    <row r="65" spans="1:8" ht="17.25" customHeight="1">
      <c r="A65" s="212">
        <v>2220</v>
      </c>
      <c r="B65" s="204" t="s">
        <v>119</v>
      </c>
      <c r="C65" s="213">
        <v>2</v>
      </c>
      <c r="D65" s="214">
        <v>0</v>
      </c>
      <c r="E65" s="207" t="s">
        <v>122</v>
      </c>
      <c r="F65" s="215">
        <f>SUM(F67)</f>
        <v>0</v>
      </c>
      <c r="G65" s="215">
        <f>SUM(G67)</f>
        <v>0</v>
      </c>
      <c r="H65" s="215">
        <f>SUM(H67)</f>
        <v>0</v>
      </c>
    </row>
    <row r="66" spans="1:8" s="216" customFormat="1" ht="10.5" customHeight="1">
      <c r="A66" s="212"/>
      <c r="B66" s="204"/>
      <c r="C66" s="213"/>
      <c r="D66" s="214"/>
      <c r="E66" s="207" t="s">
        <v>113</v>
      </c>
      <c r="F66" s="222"/>
      <c r="G66" s="222"/>
      <c r="H66" s="222"/>
    </row>
    <row r="67" spans="1:8" ht="15.75" customHeight="1" thickBot="1">
      <c r="A67" s="212">
        <v>2221</v>
      </c>
      <c r="B67" s="204" t="s">
        <v>119</v>
      </c>
      <c r="C67" s="213">
        <v>2</v>
      </c>
      <c r="D67" s="214">
        <v>1</v>
      </c>
      <c r="E67" s="207" t="s">
        <v>123</v>
      </c>
      <c r="F67" s="219">
        <f>SUM(G67:H67)</f>
        <v>0</v>
      </c>
      <c r="G67" s="220">
        <v>0</v>
      </c>
      <c r="H67" s="221">
        <v>0</v>
      </c>
    </row>
    <row r="68" spans="1:8" ht="17.25" customHeight="1">
      <c r="A68" s="212">
        <v>2230</v>
      </c>
      <c r="B68" s="204" t="s">
        <v>119</v>
      </c>
      <c r="C68" s="213">
        <v>3</v>
      </c>
      <c r="D68" s="214">
        <v>0</v>
      </c>
      <c r="E68" s="207" t="s">
        <v>124</v>
      </c>
      <c r="F68" s="215">
        <f>SUM(F70)</f>
        <v>0</v>
      </c>
      <c r="G68" s="215">
        <f>SUM(G70)</f>
        <v>0</v>
      </c>
      <c r="H68" s="215">
        <f>SUM(H70)</f>
        <v>0</v>
      </c>
    </row>
    <row r="69" spans="1:8" s="216" customFormat="1" ht="14.25" customHeight="1">
      <c r="A69" s="212"/>
      <c r="B69" s="204"/>
      <c r="C69" s="213"/>
      <c r="D69" s="214"/>
      <c r="E69" s="207" t="s">
        <v>113</v>
      </c>
      <c r="F69" s="222"/>
      <c r="G69" s="222"/>
      <c r="H69" s="222"/>
    </row>
    <row r="70" spans="1:8" ht="19.5" customHeight="1" thickBot="1">
      <c r="A70" s="212">
        <v>2231</v>
      </c>
      <c r="B70" s="204" t="s">
        <v>119</v>
      </c>
      <c r="C70" s="213">
        <v>3</v>
      </c>
      <c r="D70" s="214">
        <v>1</v>
      </c>
      <c r="E70" s="207" t="s">
        <v>125</v>
      </c>
      <c r="F70" s="219">
        <f>SUM(G70:H70)</f>
        <v>0</v>
      </c>
      <c r="G70" s="220">
        <v>0</v>
      </c>
      <c r="H70" s="221">
        <v>0</v>
      </c>
    </row>
    <row r="71" spans="1:8" ht="31.5" customHeight="1">
      <c r="A71" s="212">
        <v>2240</v>
      </c>
      <c r="B71" s="204" t="s">
        <v>119</v>
      </c>
      <c r="C71" s="213">
        <v>4</v>
      </c>
      <c r="D71" s="214">
        <v>0</v>
      </c>
      <c r="E71" s="207" t="s">
        <v>126</v>
      </c>
      <c r="F71" s="215">
        <f>SUM(F73)</f>
        <v>0</v>
      </c>
      <c r="G71" s="215">
        <f>SUM(G73)</f>
        <v>0</v>
      </c>
      <c r="H71" s="215">
        <f>SUM(H73)</f>
        <v>0</v>
      </c>
    </row>
    <row r="72" spans="1:8" s="216" customFormat="1" ht="15.75" customHeight="1">
      <c r="A72" s="212"/>
      <c r="B72" s="213"/>
      <c r="C72" s="213"/>
      <c r="D72" s="214"/>
      <c r="E72" s="207" t="s">
        <v>113</v>
      </c>
      <c r="F72" s="222"/>
      <c r="G72" s="222"/>
      <c r="H72" s="222"/>
    </row>
    <row r="73" spans="1:8" ht="30" customHeight="1" thickBot="1">
      <c r="A73" s="212">
        <v>2241</v>
      </c>
      <c r="B73" s="204" t="s">
        <v>119</v>
      </c>
      <c r="C73" s="213">
        <v>4</v>
      </c>
      <c r="D73" s="214">
        <v>1</v>
      </c>
      <c r="E73" s="207" t="s">
        <v>126</v>
      </c>
      <c r="F73" s="219">
        <f>SUM(G73:H73)</f>
        <v>0</v>
      </c>
      <c r="G73" s="220">
        <v>0</v>
      </c>
      <c r="H73" s="221">
        <v>0</v>
      </c>
    </row>
    <row r="74" spans="1:8" ht="20.25" customHeight="1">
      <c r="A74" s="212">
        <v>2250</v>
      </c>
      <c r="B74" s="204" t="s">
        <v>119</v>
      </c>
      <c r="C74" s="213">
        <v>5</v>
      </c>
      <c r="D74" s="214">
        <v>0</v>
      </c>
      <c r="E74" s="207" t="s">
        <v>127</v>
      </c>
      <c r="F74" s="215">
        <f>SUM(F76)</f>
        <v>0</v>
      </c>
      <c r="G74" s="215">
        <f>SUM(G76)</f>
        <v>0</v>
      </c>
      <c r="H74" s="215">
        <f>SUM(H76)</f>
        <v>0</v>
      </c>
    </row>
    <row r="75" spans="1:8" s="216" customFormat="1" ht="13.5" customHeight="1">
      <c r="A75" s="212"/>
      <c r="B75" s="204"/>
      <c r="C75" s="213"/>
      <c r="D75" s="214"/>
      <c r="E75" s="207" t="s">
        <v>113</v>
      </c>
      <c r="F75" s="222"/>
      <c r="G75" s="222"/>
      <c r="H75" s="222"/>
    </row>
    <row r="76" spans="1:8" ht="18.75" customHeight="1" thickBot="1">
      <c r="A76" s="212">
        <v>2251</v>
      </c>
      <c r="B76" s="213" t="s">
        <v>119</v>
      </c>
      <c r="C76" s="213">
        <v>5</v>
      </c>
      <c r="D76" s="214">
        <v>1</v>
      </c>
      <c r="E76" s="207" t="s">
        <v>127</v>
      </c>
      <c r="F76" s="219">
        <f>SUM(G76:H76)</f>
        <v>0</v>
      </c>
      <c r="G76" s="220">
        <v>0</v>
      </c>
      <c r="H76" s="221">
        <v>0</v>
      </c>
    </row>
    <row r="77" spans="1:8" s="203" customFormat="1" ht="60.75" customHeight="1">
      <c r="A77" s="212">
        <v>2300</v>
      </c>
      <c r="B77" s="227" t="s">
        <v>128</v>
      </c>
      <c r="C77" s="224">
        <v>0</v>
      </c>
      <c r="D77" s="225">
        <v>0</v>
      </c>
      <c r="E77" s="228" t="s">
        <v>671</v>
      </c>
      <c r="F77" s="226">
        <f>SUM(F79,F84,F87,F91,F94,F97,F100)</f>
        <v>0</v>
      </c>
      <c r="G77" s="226">
        <f>SUM(G79,G84,G87,G91,G94,G97,G100)</f>
        <v>0</v>
      </c>
      <c r="H77" s="226">
        <f>SUM(H79,H84,H87,H91,H94,H97,H100)</f>
        <v>0</v>
      </c>
    </row>
    <row r="78" spans="1:8" ht="11.25" customHeight="1">
      <c r="A78" s="197"/>
      <c r="B78" s="204"/>
      <c r="C78" s="205"/>
      <c r="D78" s="206"/>
      <c r="E78" s="207" t="s">
        <v>5</v>
      </c>
      <c r="F78" s="208"/>
      <c r="G78" s="209"/>
      <c r="H78" s="210"/>
    </row>
    <row r="79" spans="1:8" ht="19.5" customHeight="1">
      <c r="A79" s="212">
        <v>2310</v>
      </c>
      <c r="B79" s="229" t="s">
        <v>128</v>
      </c>
      <c r="C79" s="213">
        <v>1</v>
      </c>
      <c r="D79" s="214">
        <v>0</v>
      </c>
      <c r="E79" s="207" t="s">
        <v>129</v>
      </c>
      <c r="F79" s="215">
        <f>SUM(F81:F83)</f>
        <v>0</v>
      </c>
      <c r="G79" s="215">
        <f>SUM(G81:G83)</f>
        <v>0</v>
      </c>
      <c r="H79" s="215">
        <f>SUM(H81:H83)</f>
        <v>0</v>
      </c>
    </row>
    <row r="80" spans="1:8" s="216" customFormat="1" ht="12.75" customHeight="1">
      <c r="A80" s="212"/>
      <c r="B80" s="204"/>
      <c r="C80" s="213"/>
      <c r="D80" s="214"/>
      <c r="E80" s="207" t="s">
        <v>113</v>
      </c>
      <c r="F80" s="215"/>
      <c r="G80" s="217"/>
      <c r="H80" s="218"/>
    </row>
    <row r="81" spans="1:8" ht="21.75" customHeight="1" thickBot="1">
      <c r="A81" s="212">
        <v>2311</v>
      </c>
      <c r="B81" s="229" t="s">
        <v>128</v>
      </c>
      <c r="C81" s="213">
        <v>1</v>
      </c>
      <c r="D81" s="214">
        <v>1</v>
      </c>
      <c r="E81" s="207" t="s">
        <v>130</v>
      </c>
      <c r="F81" s="219">
        <f>SUM(G81:H81)</f>
        <v>0</v>
      </c>
      <c r="G81" s="220">
        <v>0</v>
      </c>
      <c r="H81" s="221">
        <v>0</v>
      </c>
    </row>
    <row r="82" spans="1:8" ht="16.5" thickBot="1">
      <c r="A82" s="212">
        <v>2312</v>
      </c>
      <c r="B82" s="229" t="s">
        <v>128</v>
      </c>
      <c r="C82" s="213">
        <v>1</v>
      </c>
      <c r="D82" s="214">
        <v>2</v>
      </c>
      <c r="E82" s="207" t="s">
        <v>131</v>
      </c>
      <c r="F82" s="219">
        <f>SUM(G82:H82)</f>
        <v>0</v>
      </c>
      <c r="G82" s="220">
        <v>0</v>
      </c>
      <c r="H82" s="221">
        <v>0</v>
      </c>
    </row>
    <row r="83" spans="1:8" ht="16.5" thickBot="1">
      <c r="A83" s="212">
        <v>2313</v>
      </c>
      <c r="B83" s="229" t="s">
        <v>128</v>
      </c>
      <c r="C83" s="213">
        <v>1</v>
      </c>
      <c r="D83" s="214">
        <v>3</v>
      </c>
      <c r="E83" s="207" t="s">
        <v>132</v>
      </c>
      <c r="F83" s="219">
        <f>SUM(G83:H83)</f>
        <v>0</v>
      </c>
      <c r="G83" s="220">
        <v>0</v>
      </c>
      <c r="H83" s="221">
        <v>0</v>
      </c>
    </row>
    <row r="84" spans="1:8" ht="19.5" customHeight="1">
      <c r="A84" s="212">
        <v>2320</v>
      </c>
      <c r="B84" s="229" t="s">
        <v>128</v>
      </c>
      <c r="C84" s="213">
        <v>2</v>
      </c>
      <c r="D84" s="214">
        <v>0</v>
      </c>
      <c r="E84" s="207" t="s">
        <v>133</v>
      </c>
      <c r="F84" s="215">
        <f>SUM(F86)</f>
        <v>0</v>
      </c>
      <c r="G84" s="215">
        <f>SUM(G86)</f>
        <v>0</v>
      </c>
      <c r="H84" s="215">
        <f>SUM(H86)</f>
        <v>0</v>
      </c>
    </row>
    <row r="85" spans="1:8" s="216" customFormat="1" ht="14.25" customHeight="1">
      <c r="A85" s="212"/>
      <c r="B85" s="204"/>
      <c r="C85" s="213"/>
      <c r="D85" s="214"/>
      <c r="E85" s="207" t="s">
        <v>113</v>
      </c>
      <c r="F85" s="222"/>
      <c r="G85" s="222"/>
      <c r="H85" s="222"/>
    </row>
    <row r="86" spans="1:8" ht="15.75" customHeight="1" thickBot="1">
      <c r="A86" s="212">
        <v>2321</v>
      </c>
      <c r="B86" s="229" t="s">
        <v>128</v>
      </c>
      <c r="C86" s="213">
        <v>2</v>
      </c>
      <c r="D86" s="214">
        <v>1</v>
      </c>
      <c r="E86" s="207" t="s">
        <v>134</v>
      </c>
      <c r="F86" s="219">
        <f>SUM(G86:H86)</f>
        <v>0</v>
      </c>
      <c r="G86" s="220">
        <v>0</v>
      </c>
      <c r="H86" s="221">
        <v>0</v>
      </c>
    </row>
    <row r="87" spans="1:8" ht="26.25" customHeight="1">
      <c r="A87" s="212">
        <v>2330</v>
      </c>
      <c r="B87" s="229" t="s">
        <v>128</v>
      </c>
      <c r="C87" s="213">
        <v>3</v>
      </c>
      <c r="D87" s="214">
        <v>0</v>
      </c>
      <c r="E87" s="207" t="s">
        <v>135</v>
      </c>
      <c r="F87" s="215">
        <f>SUM(F89:F90)</f>
        <v>0</v>
      </c>
      <c r="G87" s="215">
        <f>SUM(G89:G90)</f>
        <v>0</v>
      </c>
      <c r="H87" s="215">
        <f>SUM(H89:H90)</f>
        <v>0</v>
      </c>
    </row>
    <row r="88" spans="1:8" s="216" customFormat="1" ht="16.5" customHeight="1">
      <c r="A88" s="212"/>
      <c r="B88" s="204"/>
      <c r="C88" s="213"/>
      <c r="D88" s="214"/>
      <c r="E88" s="207" t="s">
        <v>113</v>
      </c>
      <c r="F88" s="215"/>
      <c r="G88" s="217"/>
      <c r="H88" s="218"/>
    </row>
    <row r="89" spans="1:8" ht="20.25" customHeight="1" thickBot="1">
      <c r="A89" s="212">
        <v>2331</v>
      </c>
      <c r="B89" s="229" t="s">
        <v>128</v>
      </c>
      <c r="C89" s="213">
        <v>3</v>
      </c>
      <c r="D89" s="214">
        <v>1</v>
      </c>
      <c r="E89" s="207" t="s">
        <v>136</v>
      </c>
      <c r="F89" s="219">
        <f>SUM(G89:H89)</f>
        <v>0</v>
      </c>
      <c r="G89" s="220">
        <v>0</v>
      </c>
      <c r="H89" s="221">
        <v>0</v>
      </c>
    </row>
    <row r="90" spans="1:8" ht="16.5" thickBot="1">
      <c r="A90" s="212">
        <v>2332</v>
      </c>
      <c r="B90" s="229" t="s">
        <v>128</v>
      </c>
      <c r="C90" s="213">
        <v>3</v>
      </c>
      <c r="D90" s="214">
        <v>2</v>
      </c>
      <c r="E90" s="207" t="s">
        <v>137</v>
      </c>
      <c r="F90" s="219">
        <f>SUM(G90:H90)</f>
        <v>0</v>
      </c>
      <c r="G90" s="220"/>
      <c r="H90" s="221"/>
    </row>
    <row r="91" spans="1:8">
      <c r="A91" s="212">
        <v>2340</v>
      </c>
      <c r="B91" s="229" t="s">
        <v>128</v>
      </c>
      <c r="C91" s="213">
        <v>4</v>
      </c>
      <c r="D91" s="214">
        <v>0</v>
      </c>
      <c r="E91" s="207" t="s">
        <v>138</v>
      </c>
      <c r="F91" s="215">
        <f>SUM(F93)</f>
        <v>0</v>
      </c>
      <c r="G91" s="215">
        <f>SUM(G93)</f>
        <v>0</v>
      </c>
      <c r="H91" s="215">
        <f>SUM(H93)</f>
        <v>0</v>
      </c>
    </row>
    <row r="92" spans="1:8" s="216" customFormat="1" ht="14.25" customHeight="1">
      <c r="A92" s="212"/>
      <c r="B92" s="204"/>
      <c r="C92" s="213"/>
      <c r="D92" s="214"/>
      <c r="E92" s="207" t="s">
        <v>113</v>
      </c>
      <c r="F92" s="222"/>
      <c r="G92" s="222"/>
      <c r="H92" s="222"/>
    </row>
    <row r="93" spans="1:8" ht="16.5" thickBot="1">
      <c r="A93" s="212">
        <v>2341</v>
      </c>
      <c r="B93" s="229" t="s">
        <v>128</v>
      </c>
      <c r="C93" s="213">
        <v>4</v>
      </c>
      <c r="D93" s="214">
        <v>1</v>
      </c>
      <c r="E93" s="207" t="s">
        <v>138</v>
      </c>
      <c r="F93" s="219">
        <f>SUM(G93:H93)</f>
        <v>0</v>
      </c>
      <c r="G93" s="220"/>
      <c r="H93" s="221"/>
    </row>
    <row r="94" spans="1:8" ht="14.25" customHeight="1">
      <c r="A94" s="212">
        <v>2350</v>
      </c>
      <c r="B94" s="229" t="s">
        <v>128</v>
      </c>
      <c r="C94" s="213">
        <v>5</v>
      </c>
      <c r="D94" s="214">
        <v>0</v>
      </c>
      <c r="E94" s="207" t="s">
        <v>139</v>
      </c>
      <c r="F94" s="215">
        <f>SUM(F96)</f>
        <v>0</v>
      </c>
      <c r="G94" s="215">
        <f>SUM(G96)</f>
        <v>0</v>
      </c>
      <c r="H94" s="215">
        <f>SUM(H96)</f>
        <v>0</v>
      </c>
    </row>
    <row r="95" spans="1:8" s="216" customFormat="1" ht="14.25" customHeight="1">
      <c r="A95" s="212"/>
      <c r="B95" s="204"/>
      <c r="C95" s="213"/>
      <c r="D95" s="214"/>
      <c r="E95" s="207" t="s">
        <v>113</v>
      </c>
      <c r="F95" s="222"/>
      <c r="G95" s="222"/>
      <c r="H95" s="222"/>
    </row>
    <row r="96" spans="1:8" ht="18" customHeight="1" thickBot="1">
      <c r="A96" s="212">
        <v>2351</v>
      </c>
      <c r="B96" s="229" t="s">
        <v>128</v>
      </c>
      <c r="C96" s="213">
        <v>5</v>
      </c>
      <c r="D96" s="214">
        <v>1</v>
      </c>
      <c r="E96" s="207" t="s">
        <v>140</v>
      </c>
      <c r="F96" s="219">
        <f>SUM(G96:H96)</f>
        <v>0</v>
      </c>
      <c r="G96" s="220">
        <v>0</v>
      </c>
      <c r="H96" s="221">
        <v>0</v>
      </c>
    </row>
    <row r="97" spans="1:8" ht="30" customHeight="1">
      <c r="A97" s="212">
        <v>2360</v>
      </c>
      <c r="B97" s="229" t="s">
        <v>128</v>
      </c>
      <c r="C97" s="213">
        <v>6</v>
      </c>
      <c r="D97" s="214">
        <v>0</v>
      </c>
      <c r="E97" s="207" t="s">
        <v>141</v>
      </c>
      <c r="F97" s="215">
        <f>SUM(F99)</f>
        <v>0</v>
      </c>
      <c r="G97" s="215">
        <f>SUM(G99)</f>
        <v>0</v>
      </c>
      <c r="H97" s="215">
        <f>SUM(H99)</f>
        <v>0</v>
      </c>
    </row>
    <row r="98" spans="1:8" s="216" customFormat="1" ht="13.5" customHeight="1">
      <c r="A98" s="212"/>
      <c r="B98" s="204"/>
      <c r="C98" s="213"/>
      <c r="D98" s="214"/>
      <c r="E98" s="207" t="s">
        <v>113</v>
      </c>
      <c r="F98" s="222"/>
      <c r="G98" s="222"/>
      <c r="H98" s="222"/>
    </row>
    <row r="99" spans="1:8" ht="28.5" customHeight="1" thickBot="1">
      <c r="A99" s="212">
        <v>2361</v>
      </c>
      <c r="B99" s="229" t="s">
        <v>128</v>
      </c>
      <c r="C99" s="213">
        <v>6</v>
      </c>
      <c r="D99" s="214">
        <v>1</v>
      </c>
      <c r="E99" s="207" t="s">
        <v>141</v>
      </c>
      <c r="F99" s="219">
        <f>SUM(G99:H99)</f>
        <v>0</v>
      </c>
      <c r="G99" s="220">
        <v>0</v>
      </c>
      <c r="H99" s="221">
        <v>0</v>
      </c>
    </row>
    <row r="100" spans="1:8" ht="14.25" customHeight="1">
      <c r="A100" s="212">
        <v>2370</v>
      </c>
      <c r="B100" s="229" t="s">
        <v>128</v>
      </c>
      <c r="C100" s="213">
        <v>7</v>
      </c>
      <c r="D100" s="214">
        <v>0</v>
      </c>
      <c r="E100" s="207" t="s">
        <v>142</v>
      </c>
      <c r="F100" s="215">
        <f>SUM(F102)</f>
        <v>0</v>
      </c>
      <c r="G100" s="215">
        <f>SUM(G102)</f>
        <v>0</v>
      </c>
      <c r="H100" s="215">
        <f>SUM(H102)</f>
        <v>0</v>
      </c>
    </row>
    <row r="101" spans="1:8" s="216" customFormat="1" ht="12.75" customHeight="1">
      <c r="A101" s="212"/>
      <c r="B101" s="204"/>
      <c r="C101" s="213"/>
      <c r="D101" s="214"/>
      <c r="E101" s="207" t="s">
        <v>113</v>
      </c>
      <c r="F101" s="222"/>
      <c r="G101" s="222"/>
      <c r="H101" s="222"/>
    </row>
    <row r="102" spans="1:8" ht="14.25" customHeight="1" thickBot="1">
      <c r="A102" s="212">
        <v>2371</v>
      </c>
      <c r="B102" s="229" t="s">
        <v>128</v>
      </c>
      <c r="C102" s="213">
        <v>7</v>
      </c>
      <c r="D102" s="214">
        <v>1</v>
      </c>
      <c r="E102" s="207" t="s">
        <v>143</v>
      </c>
      <c r="F102" s="219">
        <f>SUM(G102:H102)</f>
        <v>0</v>
      </c>
      <c r="G102" s="220">
        <v>0</v>
      </c>
      <c r="H102" s="221">
        <v>0</v>
      </c>
    </row>
    <row r="103" spans="1:8" s="203" customFormat="1" ht="45" customHeight="1">
      <c r="A103" s="212">
        <v>2400</v>
      </c>
      <c r="B103" s="227" t="s">
        <v>144</v>
      </c>
      <c r="C103" s="224">
        <v>0</v>
      </c>
      <c r="D103" s="225">
        <v>0</v>
      </c>
      <c r="E103" s="228" t="s">
        <v>672</v>
      </c>
      <c r="F103" s="226">
        <f>SUM(F105,F109,F116,F124,F129,F136,F139,F145,F154)</f>
        <v>150.69999999999982</v>
      </c>
      <c r="G103" s="226">
        <f>SUM(G105,G109,G116,G124,G129,G136,G139,G145,G154)</f>
        <v>2150.6999999999998</v>
      </c>
      <c r="H103" s="226">
        <f>SUM(H105,H109,H116,H124,H129,H136,H139,H145,H154)</f>
        <v>-2000</v>
      </c>
    </row>
    <row r="104" spans="1:8" ht="11.25" customHeight="1">
      <c r="A104" s="197"/>
      <c r="B104" s="204"/>
      <c r="C104" s="205"/>
      <c r="D104" s="206"/>
      <c r="E104" s="207" t="s">
        <v>5</v>
      </c>
      <c r="F104" s="208"/>
      <c r="G104" s="209"/>
      <c r="H104" s="210"/>
    </row>
    <row r="105" spans="1:8" ht="26.25" customHeight="1">
      <c r="A105" s="212">
        <v>2410</v>
      </c>
      <c r="B105" s="229" t="s">
        <v>144</v>
      </c>
      <c r="C105" s="213">
        <v>1</v>
      </c>
      <c r="D105" s="214">
        <v>0</v>
      </c>
      <c r="E105" s="207" t="s">
        <v>145</v>
      </c>
      <c r="F105" s="215">
        <f>SUM(F107:F108)</f>
        <v>0</v>
      </c>
      <c r="G105" s="215">
        <f>SUM(G107:G108)</f>
        <v>0</v>
      </c>
      <c r="H105" s="215">
        <f>SUM(H107:H108)</f>
        <v>0</v>
      </c>
    </row>
    <row r="106" spans="1:8" s="216" customFormat="1" ht="13.5" customHeight="1">
      <c r="A106" s="212"/>
      <c r="B106" s="204"/>
      <c r="C106" s="213"/>
      <c r="D106" s="214"/>
      <c r="E106" s="207" t="s">
        <v>113</v>
      </c>
      <c r="F106" s="215"/>
      <c r="G106" s="217"/>
      <c r="H106" s="218"/>
    </row>
    <row r="107" spans="1:8" ht="29.25" customHeight="1" thickBot="1">
      <c r="A107" s="212">
        <v>2411</v>
      </c>
      <c r="B107" s="229" t="s">
        <v>144</v>
      </c>
      <c r="C107" s="213">
        <v>1</v>
      </c>
      <c r="D107" s="214">
        <v>1</v>
      </c>
      <c r="E107" s="207" t="s">
        <v>146</v>
      </c>
      <c r="F107" s="219">
        <f>SUM(G107:H107)</f>
        <v>0</v>
      </c>
      <c r="G107" s="220">
        <v>0</v>
      </c>
      <c r="H107" s="221">
        <v>0</v>
      </c>
    </row>
    <row r="108" spans="1:8" ht="27" customHeight="1" thickBot="1">
      <c r="A108" s="212">
        <v>2412</v>
      </c>
      <c r="B108" s="229" t="s">
        <v>144</v>
      </c>
      <c r="C108" s="213">
        <v>1</v>
      </c>
      <c r="D108" s="214">
        <v>2</v>
      </c>
      <c r="E108" s="207" t="s">
        <v>147</v>
      </c>
      <c r="F108" s="219">
        <f>SUM(G108:H108)</f>
        <v>0</v>
      </c>
      <c r="G108" s="220">
        <v>0</v>
      </c>
      <c r="H108" s="221">
        <v>0</v>
      </c>
    </row>
    <row r="109" spans="1:8" ht="24.75" customHeight="1">
      <c r="A109" s="212">
        <v>2420</v>
      </c>
      <c r="B109" s="229" t="s">
        <v>144</v>
      </c>
      <c r="C109" s="213">
        <v>2</v>
      </c>
      <c r="D109" s="214">
        <v>0</v>
      </c>
      <c r="E109" s="207" t="s">
        <v>148</v>
      </c>
      <c r="F109" s="215">
        <f>F111+F113+F114+F115</f>
        <v>2150.6999999999998</v>
      </c>
      <c r="G109" s="215">
        <f>G111+G113+G114+G115</f>
        <v>2150.6999999999998</v>
      </c>
      <c r="H109" s="215">
        <f>SUM(H111:H115)</f>
        <v>0</v>
      </c>
    </row>
    <row r="110" spans="1:8" s="216" customFormat="1" ht="13.5" customHeight="1">
      <c r="A110" s="212"/>
      <c r="B110" s="204"/>
      <c r="C110" s="213"/>
      <c r="D110" s="214"/>
      <c r="E110" s="207" t="s">
        <v>113</v>
      </c>
      <c r="F110" s="215"/>
      <c r="G110" s="217"/>
      <c r="H110" s="218"/>
    </row>
    <row r="111" spans="1:8" ht="16.5" customHeight="1" thickBot="1">
      <c r="A111" s="212">
        <v>2421</v>
      </c>
      <c r="B111" s="229" t="s">
        <v>144</v>
      </c>
      <c r="C111" s="213">
        <v>2</v>
      </c>
      <c r="D111" s="214">
        <v>1</v>
      </c>
      <c r="E111" s="207" t="s">
        <v>149</v>
      </c>
      <c r="F111" s="219">
        <f>SUM(G111:H111)</f>
        <v>2150.6999999999998</v>
      </c>
      <c r="G111" s="220">
        <f>G112</f>
        <v>2150.6999999999998</v>
      </c>
      <c r="H111" s="221">
        <f>H112</f>
        <v>0</v>
      </c>
    </row>
    <row r="112" spans="1:8" ht="16.5" customHeight="1" thickBot="1">
      <c r="A112" s="212"/>
      <c r="B112" s="229"/>
      <c r="C112" s="213"/>
      <c r="D112" s="214"/>
      <c r="E112" s="270" t="s">
        <v>692</v>
      </c>
      <c r="F112" s="219">
        <f>G112+H112</f>
        <v>2150.6999999999998</v>
      </c>
      <c r="G112" s="220">
        <v>2150.6999999999998</v>
      </c>
      <c r="H112" s="221">
        <v>0</v>
      </c>
    </row>
    <row r="113" spans="1:8" ht="17.25" customHeight="1" thickBot="1">
      <c r="A113" s="212">
        <v>2422</v>
      </c>
      <c r="B113" s="229" t="s">
        <v>144</v>
      </c>
      <c r="C113" s="213">
        <v>2</v>
      </c>
      <c r="D113" s="214">
        <v>2</v>
      </c>
      <c r="E113" s="207" t="s">
        <v>150</v>
      </c>
      <c r="F113" s="219">
        <f>SUM(G113:H113)</f>
        <v>0</v>
      </c>
      <c r="G113" s="220"/>
      <c r="H113" s="221"/>
    </row>
    <row r="114" spans="1:8" ht="21" customHeight="1" thickBot="1">
      <c r="A114" s="212">
        <v>2423</v>
      </c>
      <c r="B114" s="229" t="s">
        <v>144</v>
      </c>
      <c r="C114" s="213">
        <v>2</v>
      </c>
      <c r="D114" s="214">
        <v>3</v>
      </c>
      <c r="E114" s="207" t="s">
        <v>151</v>
      </c>
      <c r="F114" s="219">
        <f>SUM(G114:H114)</f>
        <v>0</v>
      </c>
      <c r="G114" s="220"/>
      <c r="H114" s="221"/>
    </row>
    <row r="115" spans="1:8" ht="16.5" thickBot="1">
      <c r="A115" s="212">
        <v>2424</v>
      </c>
      <c r="B115" s="229" t="s">
        <v>144</v>
      </c>
      <c r="C115" s="213">
        <v>2</v>
      </c>
      <c r="D115" s="214">
        <v>4</v>
      </c>
      <c r="E115" s="207" t="s">
        <v>152</v>
      </c>
      <c r="F115" s="219">
        <f>SUM(G115:H115)</f>
        <v>0</v>
      </c>
      <c r="G115" s="220"/>
      <c r="H115" s="221"/>
    </row>
    <row r="116" spans="1:8" ht="14.25" customHeight="1">
      <c r="A116" s="212">
        <v>2430</v>
      </c>
      <c r="B116" s="229" t="s">
        <v>144</v>
      </c>
      <c r="C116" s="213">
        <v>3</v>
      </c>
      <c r="D116" s="214">
        <v>0</v>
      </c>
      <c r="E116" s="207" t="s">
        <v>153</v>
      </c>
      <c r="F116" s="215">
        <f>SUM(F118:F123)</f>
        <v>0</v>
      </c>
      <c r="G116" s="215">
        <f>SUM(G118:G123)</f>
        <v>0</v>
      </c>
      <c r="H116" s="215">
        <f>SUM(H118:H123)</f>
        <v>0</v>
      </c>
    </row>
    <row r="117" spans="1:8" s="216" customFormat="1" ht="13.5" customHeight="1">
      <c r="A117" s="212"/>
      <c r="B117" s="204"/>
      <c r="C117" s="213"/>
      <c r="D117" s="214"/>
      <c r="E117" s="207" t="s">
        <v>113</v>
      </c>
      <c r="F117" s="215"/>
      <c r="G117" s="217"/>
      <c r="H117" s="218"/>
    </row>
    <row r="118" spans="1:8" ht="15.75" customHeight="1" thickBot="1">
      <c r="A118" s="212">
        <v>2431</v>
      </c>
      <c r="B118" s="229" t="s">
        <v>144</v>
      </c>
      <c r="C118" s="213">
        <v>3</v>
      </c>
      <c r="D118" s="214">
        <v>1</v>
      </c>
      <c r="E118" s="207" t="s">
        <v>154</v>
      </c>
      <c r="F118" s="219">
        <f t="shared" ref="F118:F123" si="3">SUM(G118:H118)</f>
        <v>0</v>
      </c>
      <c r="G118" s="217"/>
      <c r="H118" s="218"/>
    </row>
    <row r="119" spans="1:8" ht="15" customHeight="1" thickBot="1">
      <c r="A119" s="212">
        <v>2432</v>
      </c>
      <c r="B119" s="229" t="s">
        <v>144</v>
      </c>
      <c r="C119" s="213">
        <v>3</v>
      </c>
      <c r="D119" s="214">
        <v>2</v>
      </c>
      <c r="E119" s="207" t="s">
        <v>155</v>
      </c>
      <c r="F119" s="219">
        <f t="shared" si="3"/>
        <v>0</v>
      </c>
      <c r="G119" s="217"/>
      <c r="H119" s="218"/>
    </row>
    <row r="120" spans="1:8" ht="15" customHeight="1" thickBot="1">
      <c r="A120" s="212">
        <v>2433</v>
      </c>
      <c r="B120" s="229" t="s">
        <v>144</v>
      </c>
      <c r="C120" s="213">
        <v>3</v>
      </c>
      <c r="D120" s="214">
        <v>3</v>
      </c>
      <c r="E120" s="207" t="s">
        <v>156</v>
      </c>
      <c r="F120" s="219">
        <f t="shared" si="3"/>
        <v>0</v>
      </c>
      <c r="G120" s="217"/>
      <c r="H120" s="218"/>
    </row>
    <row r="121" spans="1:8" ht="21" customHeight="1" thickBot="1">
      <c r="A121" s="212">
        <v>2434</v>
      </c>
      <c r="B121" s="229" t="s">
        <v>144</v>
      </c>
      <c r="C121" s="213">
        <v>3</v>
      </c>
      <c r="D121" s="214">
        <v>4</v>
      </c>
      <c r="E121" s="207" t="s">
        <v>157</v>
      </c>
      <c r="F121" s="219">
        <f t="shared" si="3"/>
        <v>0</v>
      </c>
      <c r="G121" s="217"/>
      <c r="H121" s="218"/>
    </row>
    <row r="122" spans="1:8" ht="15" customHeight="1" thickBot="1">
      <c r="A122" s="212">
        <v>2435</v>
      </c>
      <c r="B122" s="229" t="s">
        <v>144</v>
      </c>
      <c r="C122" s="213">
        <v>3</v>
      </c>
      <c r="D122" s="214">
        <v>5</v>
      </c>
      <c r="E122" s="207" t="s">
        <v>158</v>
      </c>
      <c r="F122" s="219">
        <f t="shared" si="3"/>
        <v>0</v>
      </c>
      <c r="G122" s="217"/>
      <c r="H122" s="218"/>
    </row>
    <row r="123" spans="1:8" ht="14.25" customHeight="1" thickBot="1">
      <c r="A123" s="212">
        <v>2436</v>
      </c>
      <c r="B123" s="229" t="s">
        <v>144</v>
      </c>
      <c r="C123" s="213">
        <v>3</v>
      </c>
      <c r="D123" s="214">
        <v>6</v>
      </c>
      <c r="E123" s="207" t="s">
        <v>159</v>
      </c>
      <c r="F123" s="219">
        <f t="shared" si="3"/>
        <v>0</v>
      </c>
      <c r="G123" s="217"/>
      <c r="H123" s="218"/>
    </row>
    <row r="124" spans="1:8" ht="27" customHeight="1">
      <c r="A124" s="212">
        <v>2440</v>
      </c>
      <c r="B124" s="229" t="s">
        <v>144</v>
      </c>
      <c r="C124" s="213">
        <v>4</v>
      </c>
      <c r="D124" s="214">
        <v>0</v>
      </c>
      <c r="E124" s="207" t="s">
        <v>160</v>
      </c>
      <c r="F124" s="215">
        <f>SUM(F126:F128)</f>
        <v>0</v>
      </c>
      <c r="G124" s="215">
        <f>SUM(G126:G128)</f>
        <v>0</v>
      </c>
      <c r="H124" s="215">
        <f>SUM(H126:H128)</f>
        <v>0</v>
      </c>
    </row>
    <row r="125" spans="1:8" s="216" customFormat="1" ht="14.25" customHeight="1">
      <c r="A125" s="212"/>
      <c r="B125" s="204"/>
      <c r="C125" s="213"/>
      <c r="D125" s="214"/>
      <c r="E125" s="207" t="s">
        <v>113</v>
      </c>
      <c r="F125" s="215"/>
      <c r="G125" s="217"/>
      <c r="H125" s="218"/>
    </row>
    <row r="126" spans="1:8" ht="27.75" customHeight="1" thickBot="1">
      <c r="A126" s="212">
        <v>2441</v>
      </c>
      <c r="B126" s="229" t="s">
        <v>144</v>
      </c>
      <c r="C126" s="213">
        <v>4</v>
      </c>
      <c r="D126" s="214">
        <v>1</v>
      </c>
      <c r="E126" s="207" t="s">
        <v>161</v>
      </c>
      <c r="F126" s="219">
        <f>SUM(G126:H126)</f>
        <v>0</v>
      </c>
      <c r="G126" s="217"/>
      <c r="H126" s="218"/>
    </row>
    <row r="127" spans="1:8" ht="20.25" customHeight="1" thickBot="1">
      <c r="A127" s="212">
        <v>2442</v>
      </c>
      <c r="B127" s="229" t="s">
        <v>144</v>
      </c>
      <c r="C127" s="213">
        <v>4</v>
      </c>
      <c r="D127" s="214">
        <v>2</v>
      </c>
      <c r="E127" s="207" t="s">
        <v>162</v>
      </c>
      <c r="F127" s="219">
        <f>SUM(G127:H127)</f>
        <v>0</v>
      </c>
      <c r="G127" s="217"/>
      <c r="H127" s="218"/>
    </row>
    <row r="128" spans="1:8" ht="15" customHeight="1" thickBot="1">
      <c r="A128" s="212">
        <v>2443</v>
      </c>
      <c r="B128" s="229" t="s">
        <v>144</v>
      </c>
      <c r="C128" s="213">
        <v>4</v>
      </c>
      <c r="D128" s="214">
        <v>3</v>
      </c>
      <c r="E128" s="207" t="s">
        <v>163</v>
      </c>
      <c r="F128" s="219">
        <f>SUM(G128:H128)</f>
        <v>0</v>
      </c>
      <c r="G128" s="217"/>
      <c r="H128" s="218"/>
    </row>
    <row r="129" spans="1:8" ht="16.5" customHeight="1">
      <c r="A129" s="212">
        <v>2450</v>
      </c>
      <c r="B129" s="229" t="s">
        <v>144</v>
      </c>
      <c r="C129" s="213">
        <v>5</v>
      </c>
      <c r="D129" s="214">
        <v>0</v>
      </c>
      <c r="E129" s="207" t="s">
        <v>164</v>
      </c>
      <c r="F129" s="215">
        <f>SUM(F131:F135)</f>
        <v>0</v>
      </c>
      <c r="G129" s="215">
        <f>SUM(G131:G135)</f>
        <v>0</v>
      </c>
      <c r="H129" s="215">
        <f>SUM(H131:H135)</f>
        <v>0</v>
      </c>
    </row>
    <row r="130" spans="1:8" s="216" customFormat="1" ht="15" customHeight="1">
      <c r="A130" s="212"/>
      <c r="B130" s="204"/>
      <c r="C130" s="213"/>
      <c r="D130" s="214"/>
      <c r="E130" s="207" t="s">
        <v>113</v>
      </c>
      <c r="F130" s="215"/>
      <c r="G130" s="217"/>
      <c r="H130" s="218"/>
    </row>
    <row r="131" spans="1:8" ht="14.25" customHeight="1" thickBot="1">
      <c r="A131" s="212">
        <v>2451</v>
      </c>
      <c r="B131" s="229" t="s">
        <v>144</v>
      </c>
      <c r="C131" s="213">
        <v>5</v>
      </c>
      <c r="D131" s="214">
        <v>1</v>
      </c>
      <c r="E131" s="207" t="s">
        <v>165</v>
      </c>
      <c r="F131" s="219">
        <f>SUM(G131:H131)</f>
        <v>0</v>
      </c>
      <c r="G131" s="220"/>
      <c r="H131" s="221"/>
    </row>
    <row r="132" spans="1:8" ht="18" customHeight="1" thickBot="1">
      <c r="A132" s="212">
        <v>2452</v>
      </c>
      <c r="B132" s="229" t="s">
        <v>144</v>
      </c>
      <c r="C132" s="213">
        <v>5</v>
      </c>
      <c r="D132" s="214">
        <v>2</v>
      </c>
      <c r="E132" s="207" t="s">
        <v>166</v>
      </c>
      <c r="F132" s="219">
        <f>SUM(G132:H132)</f>
        <v>0</v>
      </c>
      <c r="G132" s="220"/>
      <c r="H132" s="221"/>
    </row>
    <row r="133" spans="1:8" ht="15" customHeight="1" thickBot="1">
      <c r="A133" s="212">
        <v>2453</v>
      </c>
      <c r="B133" s="229" t="s">
        <v>144</v>
      </c>
      <c r="C133" s="213">
        <v>5</v>
      </c>
      <c r="D133" s="214">
        <v>3</v>
      </c>
      <c r="E133" s="207" t="s">
        <v>167</v>
      </c>
      <c r="F133" s="219">
        <f>SUM(G133:H133)</f>
        <v>0</v>
      </c>
      <c r="G133" s="220"/>
      <c r="H133" s="221"/>
    </row>
    <row r="134" spans="1:8" ht="15" customHeight="1" thickBot="1">
      <c r="A134" s="212">
        <v>2454</v>
      </c>
      <c r="B134" s="229" t="s">
        <v>144</v>
      </c>
      <c r="C134" s="213">
        <v>5</v>
      </c>
      <c r="D134" s="214">
        <v>4</v>
      </c>
      <c r="E134" s="207" t="s">
        <v>168</v>
      </c>
      <c r="F134" s="219">
        <f>SUM(G134:H134)</f>
        <v>0</v>
      </c>
      <c r="G134" s="220"/>
      <c r="H134" s="221"/>
    </row>
    <row r="135" spans="1:8" ht="19.5" customHeight="1" thickBot="1">
      <c r="A135" s="212">
        <v>2455</v>
      </c>
      <c r="B135" s="229" t="s">
        <v>144</v>
      </c>
      <c r="C135" s="213">
        <v>5</v>
      </c>
      <c r="D135" s="214">
        <v>5</v>
      </c>
      <c r="E135" s="207" t="s">
        <v>169</v>
      </c>
      <c r="F135" s="219">
        <f>SUM(G135:H135)</f>
        <v>0</v>
      </c>
      <c r="G135" s="220"/>
      <c r="H135" s="221"/>
    </row>
    <row r="136" spans="1:8" ht="18" customHeight="1">
      <c r="A136" s="212">
        <v>2460</v>
      </c>
      <c r="B136" s="229" t="s">
        <v>144</v>
      </c>
      <c r="C136" s="213">
        <v>6</v>
      </c>
      <c r="D136" s="214">
        <v>0</v>
      </c>
      <c r="E136" s="207" t="s">
        <v>170</v>
      </c>
      <c r="F136" s="215">
        <f>SUM(F138)</f>
        <v>0</v>
      </c>
      <c r="G136" s="215">
        <f>SUM(G138)</f>
        <v>0</v>
      </c>
      <c r="H136" s="215">
        <f>SUM(H138)</f>
        <v>0</v>
      </c>
    </row>
    <row r="137" spans="1:8" s="216" customFormat="1" ht="15" customHeight="1">
      <c r="A137" s="212"/>
      <c r="B137" s="204"/>
      <c r="C137" s="213"/>
      <c r="D137" s="214"/>
      <c r="E137" s="207" t="s">
        <v>113</v>
      </c>
      <c r="F137" s="222"/>
      <c r="G137" s="222"/>
      <c r="H137" s="222"/>
    </row>
    <row r="138" spans="1:8" ht="18.75" customHeight="1" thickBot="1">
      <c r="A138" s="212">
        <v>2461</v>
      </c>
      <c r="B138" s="229" t="s">
        <v>144</v>
      </c>
      <c r="C138" s="213">
        <v>6</v>
      </c>
      <c r="D138" s="214">
        <v>1</v>
      </c>
      <c r="E138" s="207" t="s">
        <v>171</v>
      </c>
      <c r="F138" s="219">
        <f>SUM(G138:H138)</f>
        <v>0</v>
      </c>
      <c r="G138" s="220"/>
      <c r="H138" s="221"/>
    </row>
    <row r="139" spans="1:8" ht="14.25" customHeight="1">
      <c r="A139" s="212">
        <v>2470</v>
      </c>
      <c r="B139" s="229" t="s">
        <v>144</v>
      </c>
      <c r="C139" s="213">
        <v>7</v>
      </c>
      <c r="D139" s="214">
        <v>0</v>
      </c>
      <c r="E139" s="207" t="s">
        <v>172</v>
      </c>
      <c r="F139" s="215">
        <f>SUM(F141:F144)</f>
        <v>0</v>
      </c>
      <c r="G139" s="215">
        <f>SUM(G141:G144)</f>
        <v>0</v>
      </c>
      <c r="H139" s="215">
        <f>SUM(H141:H144)</f>
        <v>0</v>
      </c>
    </row>
    <row r="140" spans="1:8" s="216" customFormat="1" ht="14.25" customHeight="1">
      <c r="A140" s="212"/>
      <c r="B140" s="204"/>
      <c r="C140" s="213"/>
      <c r="D140" s="214"/>
      <c r="E140" s="207" t="s">
        <v>113</v>
      </c>
      <c r="F140" s="215"/>
      <c r="G140" s="217"/>
      <c r="H140" s="218"/>
    </row>
    <row r="141" spans="1:8" ht="25.5" customHeight="1" thickBot="1">
      <c r="A141" s="212">
        <v>2471</v>
      </c>
      <c r="B141" s="229" t="s">
        <v>144</v>
      </c>
      <c r="C141" s="213">
        <v>7</v>
      </c>
      <c r="D141" s="214">
        <v>1</v>
      </c>
      <c r="E141" s="207" t="s">
        <v>173</v>
      </c>
      <c r="F141" s="219">
        <f>SUM(G141:H141)</f>
        <v>0</v>
      </c>
      <c r="G141" s="220"/>
      <c r="H141" s="221"/>
    </row>
    <row r="142" spans="1:8" ht="15" customHeight="1" thickBot="1">
      <c r="A142" s="212">
        <v>2472</v>
      </c>
      <c r="B142" s="229" t="s">
        <v>144</v>
      </c>
      <c r="C142" s="213">
        <v>7</v>
      </c>
      <c r="D142" s="214">
        <v>2</v>
      </c>
      <c r="E142" s="207" t="s">
        <v>174</v>
      </c>
      <c r="F142" s="219">
        <f>SUM(G142:H142)</f>
        <v>0</v>
      </c>
      <c r="G142" s="220"/>
      <c r="H142" s="221"/>
    </row>
    <row r="143" spans="1:8" ht="16.5" customHeight="1" thickBot="1">
      <c r="A143" s="212">
        <v>2473</v>
      </c>
      <c r="B143" s="229" t="s">
        <v>144</v>
      </c>
      <c r="C143" s="213">
        <v>7</v>
      </c>
      <c r="D143" s="214">
        <v>3</v>
      </c>
      <c r="E143" s="207" t="s">
        <v>175</v>
      </c>
      <c r="F143" s="219">
        <f>SUM(G143:H143)</f>
        <v>0</v>
      </c>
      <c r="G143" s="220"/>
      <c r="H143" s="221"/>
    </row>
    <row r="144" spans="1:8" ht="17.25" customHeight="1" thickBot="1">
      <c r="A144" s="212">
        <v>2474</v>
      </c>
      <c r="B144" s="229" t="s">
        <v>144</v>
      </c>
      <c r="C144" s="213">
        <v>7</v>
      </c>
      <c r="D144" s="214">
        <v>4</v>
      </c>
      <c r="E144" s="207" t="s">
        <v>176</v>
      </c>
      <c r="F144" s="219">
        <f>SUM(G144:H144)</f>
        <v>0</v>
      </c>
      <c r="G144" s="220"/>
      <c r="H144" s="221"/>
    </row>
    <row r="145" spans="1:8" ht="29.25" customHeight="1">
      <c r="A145" s="212">
        <v>2480</v>
      </c>
      <c r="B145" s="229" t="s">
        <v>144</v>
      </c>
      <c r="C145" s="213">
        <v>8</v>
      </c>
      <c r="D145" s="214">
        <v>0</v>
      </c>
      <c r="E145" s="207" t="s">
        <v>177</v>
      </c>
      <c r="F145" s="215">
        <f>SUM(F147:F153)</f>
        <v>0</v>
      </c>
      <c r="G145" s="215">
        <f>SUM(G147:G153)</f>
        <v>0</v>
      </c>
      <c r="H145" s="215">
        <f>SUM(H147:H153)</f>
        <v>0</v>
      </c>
    </row>
    <row r="146" spans="1:8" s="216" customFormat="1" ht="16.5" customHeight="1">
      <c r="A146" s="212"/>
      <c r="B146" s="204"/>
      <c r="C146" s="213"/>
      <c r="D146" s="214"/>
      <c r="E146" s="207" t="s">
        <v>113</v>
      </c>
      <c r="F146" s="215"/>
      <c r="G146" s="217"/>
      <c r="H146" s="218"/>
    </row>
    <row r="147" spans="1:8" ht="39.75" customHeight="1" thickBot="1">
      <c r="A147" s="212">
        <v>2481</v>
      </c>
      <c r="B147" s="229" t="s">
        <v>144</v>
      </c>
      <c r="C147" s="213">
        <v>8</v>
      </c>
      <c r="D147" s="214">
        <v>1</v>
      </c>
      <c r="E147" s="207" t="s">
        <v>178</v>
      </c>
      <c r="F147" s="219">
        <f t="shared" ref="F147:F153" si="4">SUM(G147:H147)</f>
        <v>0</v>
      </c>
      <c r="G147" s="220"/>
      <c r="H147" s="221"/>
    </row>
    <row r="148" spans="1:8" ht="40.5" customHeight="1" thickBot="1">
      <c r="A148" s="212">
        <v>2482</v>
      </c>
      <c r="B148" s="229" t="s">
        <v>144</v>
      </c>
      <c r="C148" s="213">
        <v>8</v>
      </c>
      <c r="D148" s="214">
        <v>2</v>
      </c>
      <c r="E148" s="207" t="s">
        <v>179</v>
      </c>
      <c r="F148" s="219">
        <f t="shared" si="4"/>
        <v>0</v>
      </c>
      <c r="G148" s="220"/>
      <c r="H148" s="221"/>
    </row>
    <row r="149" spans="1:8" ht="30" customHeight="1" thickBot="1">
      <c r="A149" s="212">
        <v>2483</v>
      </c>
      <c r="B149" s="229" t="s">
        <v>144</v>
      </c>
      <c r="C149" s="213">
        <v>8</v>
      </c>
      <c r="D149" s="214">
        <v>3</v>
      </c>
      <c r="E149" s="207" t="s">
        <v>180</v>
      </c>
      <c r="F149" s="219">
        <f t="shared" si="4"/>
        <v>0</v>
      </c>
      <c r="G149" s="220"/>
      <c r="H149" s="221"/>
    </row>
    <row r="150" spans="1:8" ht="37.5" customHeight="1" thickBot="1">
      <c r="A150" s="212">
        <v>2484</v>
      </c>
      <c r="B150" s="229" t="s">
        <v>144</v>
      </c>
      <c r="C150" s="213">
        <v>8</v>
      </c>
      <c r="D150" s="214">
        <v>4</v>
      </c>
      <c r="E150" s="207" t="s">
        <v>181</v>
      </c>
      <c r="F150" s="219">
        <f t="shared" si="4"/>
        <v>0</v>
      </c>
      <c r="G150" s="220"/>
      <c r="H150" s="221"/>
    </row>
    <row r="151" spans="1:8" ht="28.5" customHeight="1" thickBot="1">
      <c r="A151" s="212">
        <v>2485</v>
      </c>
      <c r="B151" s="229" t="s">
        <v>144</v>
      </c>
      <c r="C151" s="213">
        <v>8</v>
      </c>
      <c r="D151" s="214">
        <v>5</v>
      </c>
      <c r="E151" s="207" t="s">
        <v>182</v>
      </c>
      <c r="F151" s="219">
        <f t="shared" si="4"/>
        <v>0</v>
      </c>
      <c r="G151" s="220"/>
      <c r="H151" s="221"/>
    </row>
    <row r="152" spans="1:8" ht="20.25" customHeight="1" thickBot="1">
      <c r="A152" s="212">
        <v>2486</v>
      </c>
      <c r="B152" s="229" t="s">
        <v>144</v>
      </c>
      <c r="C152" s="213">
        <v>8</v>
      </c>
      <c r="D152" s="214">
        <v>6</v>
      </c>
      <c r="E152" s="207" t="s">
        <v>183</v>
      </c>
      <c r="F152" s="219">
        <f t="shared" si="4"/>
        <v>0</v>
      </c>
      <c r="G152" s="220"/>
      <c r="H152" s="221"/>
    </row>
    <row r="153" spans="1:8" ht="27" customHeight="1" thickBot="1">
      <c r="A153" s="212">
        <v>2487</v>
      </c>
      <c r="B153" s="229" t="s">
        <v>144</v>
      </c>
      <c r="C153" s="213">
        <v>8</v>
      </c>
      <c r="D153" s="214">
        <v>7</v>
      </c>
      <c r="E153" s="207" t="s">
        <v>184</v>
      </c>
      <c r="F153" s="219">
        <f t="shared" si="4"/>
        <v>0</v>
      </c>
      <c r="G153" s="220"/>
      <c r="H153" s="221"/>
    </row>
    <row r="154" spans="1:8" ht="27.75" customHeight="1">
      <c r="A154" s="212">
        <v>2490</v>
      </c>
      <c r="B154" s="229" t="s">
        <v>144</v>
      </c>
      <c r="C154" s="213">
        <v>9</v>
      </c>
      <c r="D154" s="214">
        <v>0</v>
      </c>
      <c r="E154" s="207" t="s">
        <v>185</v>
      </c>
      <c r="F154" s="215">
        <f>SUM(F156)</f>
        <v>-2000</v>
      </c>
      <c r="G154" s="215">
        <f>SUM(G156)</f>
        <v>0</v>
      </c>
      <c r="H154" s="215">
        <f>SUM(H156)</f>
        <v>-2000</v>
      </c>
    </row>
    <row r="155" spans="1:8" s="216" customFormat="1" ht="16.5" customHeight="1">
      <c r="A155" s="212"/>
      <c r="B155" s="204"/>
      <c r="C155" s="213"/>
      <c r="D155" s="214"/>
      <c r="E155" s="207" t="s">
        <v>113</v>
      </c>
      <c r="F155" s="222"/>
      <c r="G155" s="222"/>
      <c r="H155" s="222"/>
    </row>
    <row r="156" spans="1:8" ht="14.25" customHeight="1" thickBot="1">
      <c r="A156" s="212">
        <v>2491</v>
      </c>
      <c r="B156" s="229" t="s">
        <v>144</v>
      </c>
      <c r="C156" s="213">
        <v>9</v>
      </c>
      <c r="D156" s="214">
        <v>1</v>
      </c>
      <c r="E156" s="207" t="s">
        <v>185</v>
      </c>
      <c r="F156" s="219">
        <f>SUM(G156:H156)</f>
        <v>-2000</v>
      </c>
      <c r="G156" s="220"/>
      <c r="H156" s="221">
        <v>-2000</v>
      </c>
    </row>
    <row r="157" spans="1:8" s="203" customFormat="1" ht="34.5" customHeight="1">
      <c r="A157" s="212">
        <v>2500</v>
      </c>
      <c r="B157" s="227" t="s">
        <v>186</v>
      </c>
      <c r="C157" s="224">
        <v>0</v>
      </c>
      <c r="D157" s="225">
        <v>0</v>
      </c>
      <c r="E157" s="228" t="s">
        <v>673</v>
      </c>
      <c r="F157" s="226">
        <f>SUM(F159,F164,F167,F170,F173,F176,)</f>
        <v>62500</v>
      </c>
      <c r="G157" s="226">
        <f>SUM(G159,G164,G167,G170,G173,G176,)</f>
        <v>62500</v>
      </c>
      <c r="H157" s="226">
        <f>SUM(H159,H164,H167,H170,H173,H176,)</f>
        <v>0</v>
      </c>
    </row>
    <row r="158" spans="1:8" ht="11.25" customHeight="1">
      <c r="A158" s="197"/>
      <c r="B158" s="204"/>
      <c r="C158" s="205"/>
      <c r="D158" s="206"/>
      <c r="E158" s="207" t="s">
        <v>5</v>
      </c>
      <c r="F158" s="208"/>
      <c r="G158" s="209"/>
      <c r="H158" s="210"/>
    </row>
    <row r="159" spans="1:8" ht="17.25" customHeight="1">
      <c r="A159" s="212">
        <v>2510</v>
      </c>
      <c r="B159" s="229" t="s">
        <v>186</v>
      </c>
      <c r="C159" s="213">
        <v>1</v>
      </c>
      <c r="D159" s="214">
        <v>0</v>
      </c>
      <c r="E159" s="207" t="s">
        <v>187</v>
      </c>
      <c r="F159" s="215">
        <f>SUM(F161)</f>
        <v>42000</v>
      </c>
      <c r="G159" s="215">
        <f>SUM(G161)</f>
        <v>42000</v>
      </c>
      <c r="H159" s="215">
        <f>SUM(H161)</f>
        <v>0</v>
      </c>
    </row>
    <row r="160" spans="1:8" s="216" customFormat="1" ht="10.5" customHeight="1">
      <c r="A160" s="212"/>
      <c r="B160" s="204"/>
      <c r="C160" s="213"/>
      <c r="D160" s="214"/>
      <c r="E160" s="207" t="s">
        <v>113</v>
      </c>
      <c r="F160" s="222"/>
      <c r="G160" s="222"/>
      <c r="H160" s="222"/>
    </row>
    <row r="161" spans="1:8" ht="17.25" customHeight="1" thickBot="1">
      <c r="A161" s="212">
        <v>2511</v>
      </c>
      <c r="B161" s="229" t="s">
        <v>186</v>
      </c>
      <c r="C161" s="213">
        <v>1</v>
      </c>
      <c r="D161" s="214">
        <v>1</v>
      </c>
      <c r="E161" s="207" t="s">
        <v>187</v>
      </c>
      <c r="F161" s="219">
        <f>SUM(G161:H161)</f>
        <v>42000</v>
      </c>
      <c r="G161" s="220">
        <f>G162+G163</f>
        <v>42000</v>
      </c>
      <c r="H161" s="221">
        <v>0</v>
      </c>
    </row>
    <row r="162" spans="1:8" ht="17.25" customHeight="1">
      <c r="A162" s="212"/>
      <c r="B162" s="229"/>
      <c r="C162" s="213"/>
      <c r="D162" s="214"/>
      <c r="E162" s="270">
        <v>4213</v>
      </c>
      <c r="F162" s="267">
        <f>G162+H162</f>
        <v>41300</v>
      </c>
      <c r="G162" s="268">
        <v>41300</v>
      </c>
      <c r="H162" s="269">
        <v>0</v>
      </c>
    </row>
    <row r="163" spans="1:8" ht="17.25" customHeight="1">
      <c r="A163" s="212"/>
      <c r="B163" s="229"/>
      <c r="C163" s="213"/>
      <c r="D163" s="214"/>
      <c r="E163" s="270">
        <v>4269</v>
      </c>
      <c r="F163" s="267">
        <f>G163+H163</f>
        <v>700</v>
      </c>
      <c r="G163" s="268">
        <v>700</v>
      </c>
      <c r="H163" s="269"/>
    </row>
    <row r="164" spans="1:8" ht="18.75" customHeight="1">
      <c r="A164" s="212">
        <v>2520</v>
      </c>
      <c r="B164" s="229" t="s">
        <v>186</v>
      </c>
      <c r="C164" s="213">
        <v>2</v>
      </c>
      <c r="D164" s="214">
        <v>0</v>
      </c>
      <c r="E164" s="207" t="s">
        <v>188</v>
      </c>
      <c r="F164" s="215">
        <f>SUM(F166)</f>
        <v>0</v>
      </c>
      <c r="G164" s="215">
        <f>SUM(G166)</f>
        <v>0</v>
      </c>
      <c r="H164" s="215">
        <f>SUM(H166)</f>
        <v>0</v>
      </c>
    </row>
    <row r="165" spans="1:8" s="216" customFormat="1" ht="10.5" customHeight="1">
      <c r="A165" s="212"/>
      <c r="B165" s="204"/>
      <c r="C165" s="213"/>
      <c r="D165" s="214"/>
      <c r="E165" s="207" t="s">
        <v>113</v>
      </c>
      <c r="F165" s="222"/>
      <c r="G165" s="222"/>
      <c r="H165" s="222"/>
    </row>
    <row r="166" spans="1:8" ht="16.5" customHeight="1" thickBot="1">
      <c r="A166" s="212">
        <v>2521</v>
      </c>
      <c r="B166" s="229" t="s">
        <v>186</v>
      </c>
      <c r="C166" s="213">
        <v>2</v>
      </c>
      <c r="D166" s="214">
        <v>1</v>
      </c>
      <c r="E166" s="207" t="s">
        <v>189</v>
      </c>
      <c r="F166" s="219">
        <f>SUM(G166:H166)</f>
        <v>0</v>
      </c>
      <c r="G166" s="220"/>
      <c r="H166" s="221"/>
    </row>
    <row r="167" spans="1:8" ht="19.5" customHeight="1">
      <c r="A167" s="212">
        <v>2530</v>
      </c>
      <c r="B167" s="229" t="s">
        <v>186</v>
      </c>
      <c r="C167" s="213">
        <v>3</v>
      </c>
      <c r="D167" s="214">
        <v>0</v>
      </c>
      <c r="E167" s="207" t="s">
        <v>190</v>
      </c>
      <c r="F167" s="215">
        <f>SUM(F169)</f>
        <v>0</v>
      </c>
      <c r="G167" s="215">
        <f>SUM(G169)</f>
        <v>0</v>
      </c>
      <c r="H167" s="215">
        <f>SUM(H169)</f>
        <v>0</v>
      </c>
    </row>
    <row r="168" spans="1:8" s="216" customFormat="1" ht="10.5" customHeight="1">
      <c r="A168" s="212"/>
      <c r="B168" s="204"/>
      <c r="C168" s="213"/>
      <c r="D168" s="214"/>
      <c r="E168" s="207" t="s">
        <v>113</v>
      </c>
      <c r="F168" s="222"/>
      <c r="G168" s="222"/>
      <c r="H168" s="222"/>
    </row>
    <row r="169" spans="1:8" ht="16.5" customHeight="1" thickBot="1">
      <c r="A169" s="212">
        <v>2531</v>
      </c>
      <c r="B169" s="229" t="s">
        <v>186</v>
      </c>
      <c r="C169" s="213">
        <v>3</v>
      </c>
      <c r="D169" s="214">
        <v>1</v>
      </c>
      <c r="E169" s="207" t="s">
        <v>190</v>
      </c>
      <c r="F169" s="219">
        <f>SUM(G169:H169)</f>
        <v>0</v>
      </c>
      <c r="G169" s="220"/>
      <c r="H169" s="221"/>
    </row>
    <row r="170" spans="1:8" ht="24.75" customHeight="1">
      <c r="A170" s="212">
        <v>2540</v>
      </c>
      <c r="B170" s="229" t="s">
        <v>186</v>
      </c>
      <c r="C170" s="213">
        <v>4</v>
      </c>
      <c r="D170" s="214">
        <v>0</v>
      </c>
      <c r="E170" s="207" t="s">
        <v>191</v>
      </c>
      <c r="F170" s="215">
        <f>SUM(F172)</f>
        <v>0</v>
      </c>
      <c r="G170" s="215">
        <f>SUM(G172)</f>
        <v>0</v>
      </c>
      <c r="H170" s="215">
        <f>SUM(H172)</f>
        <v>0</v>
      </c>
    </row>
    <row r="171" spans="1:8" s="216" customFormat="1" ht="16.5" customHeight="1">
      <c r="A171" s="212"/>
      <c r="B171" s="204"/>
      <c r="C171" s="213"/>
      <c r="D171" s="214"/>
      <c r="E171" s="207" t="s">
        <v>113</v>
      </c>
      <c r="F171" s="222"/>
      <c r="G171" s="222"/>
      <c r="H171" s="222"/>
    </row>
    <row r="172" spans="1:8" ht="17.25" customHeight="1" thickBot="1">
      <c r="A172" s="212">
        <v>2541</v>
      </c>
      <c r="B172" s="229" t="s">
        <v>186</v>
      </c>
      <c r="C172" s="213">
        <v>4</v>
      </c>
      <c r="D172" s="214">
        <v>1</v>
      </c>
      <c r="E172" s="207" t="s">
        <v>191</v>
      </c>
      <c r="F172" s="219">
        <f>SUM(G172:H172)</f>
        <v>0</v>
      </c>
      <c r="G172" s="220"/>
      <c r="H172" s="221"/>
    </row>
    <row r="173" spans="1:8" ht="27" customHeight="1">
      <c r="A173" s="212">
        <v>2550</v>
      </c>
      <c r="B173" s="229" t="s">
        <v>186</v>
      </c>
      <c r="C173" s="213">
        <v>5</v>
      </c>
      <c r="D173" s="214">
        <v>0</v>
      </c>
      <c r="E173" s="207" t="s">
        <v>192</v>
      </c>
      <c r="F173" s="215">
        <f>SUM(F175)</f>
        <v>0</v>
      </c>
      <c r="G173" s="215">
        <f>SUM(G175)</f>
        <v>0</v>
      </c>
      <c r="H173" s="215">
        <f>SUM(H175)</f>
        <v>0</v>
      </c>
    </row>
    <row r="174" spans="1:8" s="216" customFormat="1" ht="14.25" customHeight="1">
      <c r="A174" s="212"/>
      <c r="B174" s="204"/>
      <c r="C174" s="213"/>
      <c r="D174" s="214"/>
      <c r="E174" s="207" t="s">
        <v>113</v>
      </c>
      <c r="F174" s="222"/>
      <c r="G174" s="222"/>
      <c r="H174" s="222"/>
    </row>
    <row r="175" spans="1:8" ht="27.75" customHeight="1" thickBot="1">
      <c r="A175" s="212">
        <v>2551</v>
      </c>
      <c r="B175" s="229" t="s">
        <v>186</v>
      </c>
      <c r="C175" s="213">
        <v>5</v>
      </c>
      <c r="D175" s="214">
        <v>1</v>
      </c>
      <c r="E175" s="207" t="s">
        <v>192</v>
      </c>
      <c r="F175" s="219">
        <f>SUM(G175:H175)</f>
        <v>0</v>
      </c>
      <c r="G175" s="220"/>
      <c r="H175" s="221"/>
    </row>
    <row r="176" spans="1:8" ht="25.5" customHeight="1">
      <c r="A176" s="212">
        <v>2560</v>
      </c>
      <c r="B176" s="229" t="s">
        <v>186</v>
      </c>
      <c r="C176" s="213">
        <v>6</v>
      </c>
      <c r="D176" s="214">
        <v>0</v>
      </c>
      <c r="E176" s="207" t="s">
        <v>193</v>
      </c>
      <c r="F176" s="215">
        <f>SUM(F178)</f>
        <v>20500</v>
      </c>
      <c r="G176" s="215">
        <f>SUM(G178)</f>
        <v>20500</v>
      </c>
      <c r="H176" s="215">
        <f>SUM(H178)</f>
        <v>0</v>
      </c>
    </row>
    <row r="177" spans="1:8" s="216" customFormat="1" ht="10.5" customHeight="1">
      <c r="A177" s="212"/>
      <c r="B177" s="204"/>
      <c r="C177" s="213"/>
      <c r="D177" s="214"/>
      <c r="E177" s="207" t="s">
        <v>113</v>
      </c>
      <c r="F177" s="222"/>
      <c r="G177" s="222"/>
      <c r="H177" s="222"/>
    </row>
    <row r="178" spans="1:8" ht="27.75" customHeight="1" thickBot="1">
      <c r="A178" s="212">
        <v>2561</v>
      </c>
      <c r="B178" s="229" t="s">
        <v>186</v>
      </c>
      <c r="C178" s="213">
        <v>6</v>
      </c>
      <c r="D178" s="214">
        <v>1</v>
      </c>
      <c r="E178" s="207" t="s">
        <v>193</v>
      </c>
      <c r="F178" s="219">
        <f>SUM(G178:H178)</f>
        <v>20500</v>
      </c>
      <c r="G178" s="220">
        <v>20500</v>
      </c>
      <c r="H178" s="221">
        <v>0</v>
      </c>
    </row>
    <row r="179" spans="1:8" s="203" customFormat="1" ht="48.75" customHeight="1">
      <c r="A179" s="212">
        <v>2600</v>
      </c>
      <c r="B179" s="227" t="s">
        <v>194</v>
      </c>
      <c r="C179" s="224">
        <v>0</v>
      </c>
      <c r="D179" s="225">
        <v>0</v>
      </c>
      <c r="E179" s="228" t="s">
        <v>674</v>
      </c>
      <c r="F179" s="226">
        <f>SUM(F181,F184,F187,F190,F195,F198,)</f>
        <v>8600</v>
      </c>
      <c r="G179" s="226">
        <f>SUM(G181,G184,G187,G190,G195,G198,)</f>
        <v>8600</v>
      </c>
      <c r="H179" s="226">
        <f>SUM(H181,H184,H187,H190,H195,H198,)</f>
        <v>0</v>
      </c>
    </row>
    <row r="180" spans="1:8" ht="11.25" customHeight="1">
      <c r="A180" s="197"/>
      <c r="B180" s="204"/>
      <c r="C180" s="205"/>
      <c r="D180" s="206"/>
      <c r="E180" s="207" t="s">
        <v>5</v>
      </c>
      <c r="F180" s="208"/>
      <c r="G180" s="209"/>
      <c r="H180" s="210"/>
    </row>
    <row r="181" spans="1:8" ht="16.5" customHeight="1">
      <c r="A181" s="212">
        <v>2610</v>
      </c>
      <c r="B181" s="229" t="s">
        <v>194</v>
      </c>
      <c r="C181" s="213">
        <v>1</v>
      </c>
      <c r="D181" s="214">
        <v>0</v>
      </c>
      <c r="E181" s="207" t="s">
        <v>195</v>
      </c>
      <c r="F181" s="215">
        <f>SUM(F183)</f>
        <v>0</v>
      </c>
      <c r="G181" s="215">
        <f>SUM(G183)</f>
        <v>0</v>
      </c>
      <c r="H181" s="215">
        <f>SUM(H183)</f>
        <v>0</v>
      </c>
    </row>
    <row r="182" spans="1:8" s="216" customFormat="1" ht="10.5" customHeight="1">
      <c r="A182" s="212"/>
      <c r="B182" s="204"/>
      <c r="C182" s="213"/>
      <c r="D182" s="214"/>
      <c r="E182" s="207" t="s">
        <v>113</v>
      </c>
      <c r="F182" s="222"/>
      <c r="G182" s="222"/>
      <c r="H182" s="222"/>
    </row>
    <row r="183" spans="1:8" ht="21" customHeight="1" thickBot="1">
      <c r="A183" s="212">
        <v>2611</v>
      </c>
      <c r="B183" s="229" t="s">
        <v>194</v>
      </c>
      <c r="C183" s="213">
        <v>1</v>
      </c>
      <c r="D183" s="214">
        <v>1</v>
      </c>
      <c r="E183" s="207" t="s">
        <v>196</v>
      </c>
      <c r="F183" s="219">
        <f>SUM(G183:H183)</f>
        <v>0</v>
      </c>
      <c r="G183" s="220"/>
      <c r="H183" s="221"/>
    </row>
    <row r="184" spans="1:8" ht="17.25" customHeight="1">
      <c r="A184" s="212">
        <v>2620</v>
      </c>
      <c r="B184" s="229" t="s">
        <v>194</v>
      </c>
      <c r="C184" s="213">
        <v>2</v>
      </c>
      <c r="D184" s="214">
        <v>0</v>
      </c>
      <c r="E184" s="207" t="s">
        <v>197</v>
      </c>
      <c r="F184" s="215">
        <f>SUM(F186)</f>
        <v>0</v>
      </c>
      <c r="G184" s="215">
        <f>SUM(G186)</f>
        <v>0</v>
      </c>
      <c r="H184" s="215">
        <f>SUM(H186)</f>
        <v>0</v>
      </c>
    </row>
    <row r="185" spans="1:8" s="216" customFormat="1" ht="10.5" customHeight="1">
      <c r="A185" s="212"/>
      <c r="B185" s="204"/>
      <c r="C185" s="213"/>
      <c r="D185" s="214"/>
      <c r="E185" s="207" t="s">
        <v>113</v>
      </c>
      <c r="F185" s="222"/>
      <c r="G185" s="222"/>
      <c r="H185" s="222"/>
    </row>
    <row r="186" spans="1:8" ht="13.5" customHeight="1" thickBot="1">
      <c r="A186" s="212">
        <v>2621</v>
      </c>
      <c r="B186" s="229" t="s">
        <v>194</v>
      </c>
      <c r="C186" s="213">
        <v>2</v>
      </c>
      <c r="D186" s="214">
        <v>1</v>
      </c>
      <c r="E186" s="207" t="s">
        <v>197</v>
      </c>
      <c r="F186" s="219">
        <f>SUM(G186:H186)</f>
        <v>0</v>
      </c>
      <c r="G186" s="220"/>
      <c r="H186" s="221"/>
    </row>
    <row r="187" spans="1:8" ht="18.75" customHeight="1">
      <c r="A187" s="212">
        <v>2630</v>
      </c>
      <c r="B187" s="229" t="s">
        <v>194</v>
      </c>
      <c r="C187" s="213">
        <v>3</v>
      </c>
      <c r="D187" s="214">
        <v>0</v>
      </c>
      <c r="E187" s="207" t="s">
        <v>198</v>
      </c>
      <c r="F187" s="215">
        <f>SUM(F189)</f>
        <v>0</v>
      </c>
      <c r="G187" s="215">
        <f>SUM(G189)</f>
        <v>0</v>
      </c>
      <c r="H187" s="215">
        <f>SUM(H189)</f>
        <v>0</v>
      </c>
    </row>
    <row r="188" spans="1:8" s="216" customFormat="1" ht="15.75" customHeight="1">
      <c r="A188" s="212"/>
      <c r="B188" s="204"/>
      <c r="C188" s="213"/>
      <c r="D188" s="214"/>
      <c r="E188" s="207" t="s">
        <v>113</v>
      </c>
      <c r="F188" s="222"/>
      <c r="G188" s="222"/>
      <c r="H188" s="222"/>
    </row>
    <row r="189" spans="1:8" ht="15" customHeight="1" thickBot="1">
      <c r="A189" s="212">
        <v>2631</v>
      </c>
      <c r="B189" s="229" t="s">
        <v>194</v>
      </c>
      <c r="C189" s="213">
        <v>3</v>
      </c>
      <c r="D189" s="214">
        <v>1</v>
      </c>
      <c r="E189" s="207" t="s">
        <v>199</v>
      </c>
      <c r="F189" s="219">
        <f>SUM(G189:H189)</f>
        <v>0</v>
      </c>
      <c r="G189" s="220"/>
      <c r="H189" s="221"/>
    </row>
    <row r="190" spans="1:8" ht="15.75" customHeight="1">
      <c r="A190" s="212">
        <v>2640</v>
      </c>
      <c r="B190" s="229" t="s">
        <v>194</v>
      </c>
      <c r="C190" s="213">
        <v>4</v>
      </c>
      <c r="D190" s="214">
        <v>0</v>
      </c>
      <c r="E190" s="207" t="s">
        <v>200</v>
      </c>
      <c r="F190" s="215">
        <f>SUM(F192)</f>
        <v>8600</v>
      </c>
      <c r="G190" s="215">
        <f>SUM(G192)</f>
        <v>8600</v>
      </c>
      <c r="H190" s="215">
        <f>SUM(H192)</f>
        <v>0</v>
      </c>
    </row>
    <row r="191" spans="1:8" s="216" customFormat="1" ht="14.25" customHeight="1">
      <c r="A191" s="212"/>
      <c r="B191" s="204"/>
      <c r="C191" s="213"/>
      <c r="D191" s="214"/>
      <c r="E191" s="207" t="s">
        <v>113</v>
      </c>
      <c r="F191" s="222"/>
      <c r="G191" s="222"/>
      <c r="H191" s="222"/>
    </row>
    <row r="192" spans="1:8" ht="13.5" customHeight="1" thickBot="1">
      <c r="A192" s="212">
        <v>2641</v>
      </c>
      <c r="B192" s="229" t="s">
        <v>194</v>
      </c>
      <c r="C192" s="213">
        <v>4</v>
      </c>
      <c r="D192" s="214">
        <v>1</v>
      </c>
      <c r="E192" s="207" t="s">
        <v>201</v>
      </c>
      <c r="F192" s="219">
        <f>SUM(G192:H192)</f>
        <v>8600</v>
      </c>
      <c r="G192" s="220">
        <f>SUM(G193:G194)</f>
        <v>8600</v>
      </c>
      <c r="H192" s="221">
        <v>0</v>
      </c>
    </row>
    <row r="193" spans="1:8" ht="13.5" customHeight="1">
      <c r="A193" s="212"/>
      <c r="B193" s="229"/>
      <c r="C193" s="213"/>
      <c r="D193" s="214"/>
      <c r="E193" s="270">
        <v>4212</v>
      </c>
      <c r="F193" s="267">
        <f>G193+H193</f>
        <v>6000</v>
      </c>
      <c r="G193" s="268">
        <v>6000</v>
      </c>
      <c r="H193" s="269">
        <v>0</v>
      </c>
    </row>
    <row r="194" spans="1:8" ht="13.5" customHeight="1">
      <c r="A194" s="212"/>
      <c r="B194" s="229"/>
      <c r="C194" s="213"/>
      <c r="D194" s="214"/>
      <c r="E194" s="270">
        <v>4241</v>
      </c>
      <c r="F194" s="267">
        <f>G194+H194</f>
        <v>2600</v>
      </c>
      <c r="G194" s="268">
        <v>2600</v>
      </c>
      <c r="H194" s="269">
        <v>0</v>
      </c>
    </row>
    <row r="195" spans="1:8" ht="45" customHeight="1">
      <c r="A195" s="212">
        <v>2650</v>
      </c>
      <c r="B195" s="229" t="s">
        <v>194</v>
      </c>
      <c r="C195" s="213">
        <v>5</v>
      </c>
      <c r="D195" s="214">
        <v>0</v>
      </c>
      <c r="E195" s="207" t="s">
        <v>202</v>
      </c>
      <c r="F195" s="215">
        <f>SUM(F197)</f>
        <v>0</v>
      </c>
      <c r="G195" s="215">
        <f>SUM(G197)</f>
        <v>0</v>
      </c>
      <c r="H195" s="215">
        <f>SUM(H197)</f>
        <v>0</v>
      </c>
    </row>
    <row r="196" spans="1:8" s="216" customFormat="1" ht="14.25" customHeight="1">
      <c r="A196" s="212"/>
      <c r="B196" s="204"/>
      <c r="C196" s="213"/>
      <c r="D196" s="214"/>
      <c r="E196" s="207" t="s">
        <v>113</v>
      </c>
      <c r="F196" s="222"/>
      <c r="G196" s="222"/>
      <c r="H196" s="222"/>
    </row>
    <row r="197" spans="1:8" ht="37.5" customHeight="1" thickBot="1">
      <c r="A197" s="212">
        <v>2651</v>
      </c>
      <c r="B197" s="229" t="s">
        <v>194</v>
      </c>
      <c r="C197" s="213">
        <v>5</v>
      </c>
      <c r="D197" s="214">
        <v>1</v>
      </c>
      <c r="E197" s="207" t="s">
        <v>202</v>
      </c>
      <c r="F197" s="219">
        <f>SUM(G197:H197)</f>
        <v>0</v>
      </c>
      <c r="G197" s="220"/>
      <c r="H197" s="221"/>
    </row>
    <row r="198" spans="1:8" ht="29.25" customHeight="1">
      <c r="A198" s="212">
        <v>2660</v>
      </c>
      <c r="B198" s="229" t="s">
        <v>194</v>
      </c>
      <c r="C198" s="213">
        <v>6</v>
      </c>
      <c r="D198" s="214">
        <v>0</v>
      </c>
      <c r="E198" s="207" t="s">
        <v>203</v>
      </c>
      <c r="F198" s="215">
        <f>SUM(F200)</f>
        <v>0</v>
      </c>
      <c r="G198" s="215">
        <f>SUM(G200)</f>
        <v>0</v>
      </c>
      <c r="H198" s="215">
        <f>SUM(H200)</f>
        <v>0</v>
      </c>
    </row>
    <row r="199" spans="1:8" s="216" customFormat="1" ht="14.25" customHeight="1">
      <c r="A199" s="212"/>
      <c r="B199" s="204"/>
      <c r="C199" s="213"/>
      <c r="D199" s="214"/>
      <c r="E199" s="207" t="s">
        <v>113</v>
      </c>
      <c r="F199" s="222"/>
      <c r="G199" s="222"/>
      <c r="H199" s="222"/>
    </row>
    <row r="200" spans="1:8" ht="26.25" customHeight="1" thickBot="1">
      <c r="A200" s="212">
        <v>2661</v>
      </c>
      <c r="B200" s="229" t="s">
        <v>194</v>
      </c>
      <c r="C200" s="213">
        <v>6</v>
      </c>
      <c r="D200" s="214">
        <v>1</v>
      </c>
      <c r="E200" s="207" t="s">
        <v>203</v>
      </c>
      <c r="F200" s="219">
        <f>SUM(G200:H200)</f>
        <v>0</v>
      </c>
      <c r="G200" s="220"/>
      <c r="H200" s="221"/>
    </row>
    <row r="201" spans="1:8" s="203" customFormat="1" ht="36" customHeight="1">
      <c r="A201" s="212">
        <v>2700</v>
      </c>
      <c r="B201" s="227" t="s">
        <v>204</v>
      </c>
      <c r="C201" s="224">
        <v>0</v>
      </c>
      <c r="D201" s="225">
        <v>0</v>
      </c>
      <c r="E201" s="228" t="s">
        <v>675</v>
      </c>
      <c r="F201" s="226">
        <f>SUM(F203,F208,F214,F220,F223,F226)</f>
        <v>0</v>
      </c>
      <c r="G201" s="226">
        <f>SUM(G203,G208,G214,G220,G223,G226)</f>
        <v>0</v>
      </c>
      <c r="H201" s="226">
        <f>SUM(H203,H208,H214,H220,H223,H226)</f>
        <v>0</v>
      </c>
    </row>
    <row r="202" spans="1:8" ht="11.25" customHeight="1">
      <c r="A202" s="197"/>
      <c r="B202" s="204"/>
      <c r="C202" s="205"/>
      <c r="D202" s="206"/>
      <c r="E202" s="207" t="s">
        <v>5</v>
      </c>
      <c r="F202" s="208"/>
      <c r="G202" s="209"/>
      <c r="H202" s="210"/>
    </row>
    <row r="203" spans="1:8" ht="15.75" customHeight="1">
      <c r="A203" s="212">
        <v>2710</v>
      </c>
      <c r="B203" s="229" t="s">
        <v>204</v>
      </c>
      <c r="C203" s="213">
        <v>1</v>
      </c>
      <c r="D203" s="214">
        <v>0</v>
      </c>
      <c r="E203" s="207" t="s">
        <v>205</v>
      </c>
      <c r="F203" s="215">
        <f>SUM(F205:F207)</f>
        <v>0</v>
      </c>
      <c r="G203" s="215">
        <f>SUM(G205:G207)</f>
        <v>0</v>
      </c>
      <c r="H203" s="215">
        <f>SUM(H205:H207)</f>
        <v>0</v>
      </c>
    </row>
    <row r="204" spans="1:8" s="216" customFormat="1" ht="14.25" customHeight="1">
      <c r="A204" s="212"/>
      <c r="B204" s="204"/>
      <c r="C204" s="213"/>
      <c r="D204" s="214"/>
      <c r="E204" s="207" t="s">
        <v>113</v>
      </c>
      <c r="F204" s="215"/>
      <c r="G204" s="217"/>
      <c r="H204" s="218"/>
    </row>
    <row r="205" spans="1:8" ht="18" customHeight="1" thickBot="1">
      <c r="A205" s="212">
        <v>2711</v>
      </c>
      <c r="B205" s="229" t="s">
        <v>204</v>
      </c>
      <c r="C205" s="213">
        <v>1</v>
      </c>
      <c r="D205" s="214">
        <v>1</v>
      </c>
      <c r="E205" s="207" t="s">
        <v>206</v>
      </c>
      <c r="F205" s="219">
        <f>SUM(G205:H205)</f>
        <v>0</v>
      </c>
      <c r="G205" s="217"/>
      <c r="H205" s="218"/>
    </row>
    <row r="206" spans="1:8" ht="21.75" customHeight="1" thickBot="1">
      <c r="A206" s="212">
        <v>2712</v>
      </c>
      <c r="B206" s="229" t="s">
        <v>204</v>
      </c>
      <c r="C206" s="213">
        <v>1</v>
      </c>
      <c r="D206" s="214">
        <v>2</v>
      </c>
      <c r="E206" s="207" t="s">
        <v>207</v>
      </c>
      <c r="F206" s="219">
        <f>SUM(G206:H206)</f>
        <v>0</v>
      </c>
      <c r="G206" s="217"/>
      <c r="H206" s="218"/>
    </row>
    <row r="207" spans="1:8" ht="19.5" customHeight="1" thickBot="1">
      <c r="A207" s="212">
        <v>2713</v>
      </c>
      <c r="B207" s="229" t="s">
        <v>204</v>
      </c>
      <c r="C207" s="213">
        <v>1</v>
      </c>
      <c r="D207" s="214">
        <v>3</v>
      </c>
      <c r="E207" s="207" t="s">
        <v>208</v>
      </c>
      <c r="F207" s="219">
        <f>SUM(G207:H207)</f>
        <v>0</v>
      </c>
      <c r="G207" s="217"/>
      <c r="H207" s="218"/>
    </row>
    <row r="208" spans="1:8" ht="15" customHeight="1">
      <c r="A208" s="212">
        <v>2720</v>
      </c>
      <c r="B208" s="229" t="s">
        <v>204</v>
      </c>
      <c r="C208" s="213">
        <v>2</v>
      </c>
      <c r="D208" s="214">
        <v>0</v>
      </c>
      <c r="E208" s="207" t="s">
        <v>209</v>
      </c>
      <c r="F208" s="215">
        <f>SUM(F210:F213)</f>
        <v>0</v>
      </c>
      <c r="G208" s="215">
        <f>SUM(G210:G213)</f>
        <v>0</v>
      </c>
      <c r="H208" s="215">
        <f>SUM(H210:H213)</f>
        <v>0</v>
      </c>
    </row>
    <row r="209" spans="1:8" s="216" customFormat="1" ht="14.25" customHeight="1">
      <c r="A209" s="212"/>
      <c r="B209" s="204"/>
      <c r="C209" s="213"/>
      <c r="D209" s="214"/>
      <c r="E209" s="207" t="s">
        <v>113</v>
      </c>
      <c r="F209" s="215"/>
      <c r="G209" s="217"/>
      <c r="H209" s="218"/>
    </row>
    <row r="210" spans="1:8" ht="21" customHeight="1" thickBot="1">
      <c r="A210" s="212">
        <v>2721</v>
      </c>
      <c r="B210" s="229" t="s">
        <v>204</v>
      </c>
      <c r="C210" s="213">
        <v>2</v>
      </c>
      <c r="D210" s="214">
        <v>1</v>
      </c>
      <c r="E210" s="207" t="s">
        <v>210</v>
      </c>
      <c r="F210" s="219">
        <f>SUM(G210:H210)</f>
        <v>0</v>
      </c>
      <c r="G210" s="220"/>
      <c r="H210" s="221"/>
    </row>
    <row r="211" spans="1:8" ht="20.25" customHeight="1" thickBot="1">
      <c r="A211" s="212">
        <v>2722</v>
      </c>
      <c r="B211" s="229" t="s">
        <v>204</v>
      </c>
      <c r="C211" s="213">
        <v>2</v>
      </c>
      <c r="D211" s="214">
        <v>2</v>
      </c>
      <c r="E211" s="207" t="s">
        <v>211</v>
      </c>
      <c r="F211" s="219">
        <f>SUM(G211:H211)</f>
        <v>0</v>
      </c>
      <c r="G211" s="220"/>
      <c r="H211" s="221"/>
    </row>
    <row r="212" spans="1:8" ht="18.75" customHeight="1" thickBot="1">
      <c r="A212" s="212">
        <v>2723</v>
      </c>
      <c r="B212" s="229" t="s">
        <v>204</v>
      </c>
      <c r="C212" s="213">
        <v>2</v>
      </c>
      <c r="D212" s="214">
        <v>3</v>
      </c>
      <c r="E212" s="207" t="s">
        <v>212</v>
      </c>
      <c r="F212" s="219">
        <f>SUM(G212:H212)</f>
        <v>0</v>
      </c>
      <c r="G212" s="220"/>
      <c r="H212" s="221"/>
    </row>
    <row r="213" spans="1:8" ht="15.75" customHeight="1" thickBot="1">
      <c r="A213" s="212">
        <v>2724</v>
      </c>
      <c r="B213" s="229" t="s">
        <v>204</v>
      </c>
      <c r="C213" s="213">
        <v>2</v>
      </c>
      <c r="D213" s="214">
        <v>4</v>
      </c>
      <c r="E213" s="207" t="s">
        <v>213</v>
      </c>
      <c r="F213" s="219">
        <f>SUM(G213:H213)</f>
        <v>0</v>
      </c>
      <c r="G213" s="220"/>
      <c r="H213" s="221"/>
    </row>
    <row r="214" spans="1:8" ht="19.5" customHeight="1">
      <c r="A214" s="212">
        <v>2730</v>
      </c>
      <c r="B214" s="229" t="s">
        <v>204</v>
      </c>
      <c r="C214" s="213">
        <v>3</v>
      </c>
      <c r="D214" s="214">
        <v>0</v>
      </c>
      <c r="E214" s="207" t="s">
        <v>214</v>
      </c>
      <c r="F214" s="215">
        <f>SUM(F216:F219)</f>
        <v>0</v>
      </c>
      <c r="G214" s="215">
        <f>SUM(G216:G219)</f>
        <v>0</v>
      </c>
      <c r="H214" s="215">
        <f>SUM(H216:H219)</f>
        <v>0</v>
      </c>
    </row>
    <row r="215" spans="1:8" s="216" customFormat="1" ht="10.5" customHeight="1">
      <c r="A215" s="212"/>
      <c r="B215" s="204"/>
      <c r="C215" s="213"/>
      <c r="D215" s="214"/>
      <c r="E215" s="207" t="s">
        <v>113</v>
      </c>
      <c r="F215" s="215"/>
      <c r="G215" s="217"/>
      <c r="H215" s="218"/>
    </row>
    <row r="216" spans="1:8" ht="15" customHeight="1" thickBot="1">
      <c r="A216" s="212">
        <v>2731</v>
      </c>
      <c r="B216" s="229" t="s">
        <v>204</v>
      </c>
      <c r="C216" s="213">
        <v>3</v>
      </c>
      <c r="D216" s="214">
        <v>1</v>
      </c>
      <c r="E216" s="207" t="s">
        <v>215</v>
      </c>
      <c r="F216" s="219">
        <f>SUM(G216:H216)</f>
        <v>0</v>
      </c>
      <c r="G216" s="220"/>
      <c r="H216" s="221"/>
    </row>
    <row r="217" spans="1:8" ht="18" customHeight="1" thickBot="1">
      <c r="A217" s="212">
        <v>2732</v>
      </c>
      <c r="B217" s="229" t="s">
        <v>204</v>
      </c>
      <c r="C217" s="213">
        <v>3</v>
      </c>
      <c r="D217" s="214">
        <v>2</v>
      </c>
      <c r="E217" s="207" t="s">
        <v>216</v>
      </c>
      <c r="F217" s="219">
        <f>SUM(G217:H217)</f>
        <v>0</v>
      </c>
      <c r="G217" s="220"/>
      <c r="H217" s="221"/>
    </row>
    <row r="218" spans="1:8" ht="16.5" customHeight="1" thickBot="1">
      <c r="A218" s="212">
        <v>2733</v>
      </c>
      <c r="B218" s="229" t="s">
        <v>204</v>
      </c>
      <c r="C218" s="213">
        <v>3</v>
      </c>
      <c r="D218" s="214">
        <v>3</v>
      </c>
      <c r="E218" s="207" t="s">
        <v>217</v>
      </c>
      <c r="F218" s="219">
        <f>SUM(G218:H218)</f>
        <v>0</v>
      </c>
      <c r="G218" s="220"/>
      <c r="H218" s="221"/>
    </row>
    <row r="219" spans="1:8" ht="26.25" customHeight="1" thickBot="1">
      <c r="A219" s="212">
        <v>2734</v>
      </c>
      <c r="B219" s="229" t="s">
        <v>204</v>
      </c>
      <c r="C219" s="213">
        <v>3</v>
      </c>
      <c r="D219" s="214">
        <v>4</v>
      </c>
      <c r="E219" s="207" t="s">
        <v>218</v>
      </c>
      <c r="F219" s="219">
        <f>SUM(G219:H219)</f>
        <v>0</v>
      </c>
      <c r="G219" s="220"/>
      <c r="H219" s="221"/>
    </row>
    <row r="220" spans="1:8" ht="15.75" customHeight="1">
      <c r="A220" s="212">
        <v>2740</v>
      </c>
      <c r="B220" s="229" t="s">
        <v>204</v>
      </c>
      <c r="C220" s="213">
        <v>4</v>
      </c>
      <c r="D220" s="214">
        <v>0</v>
      </c>
      <c r="E220" s="207" t="s">
        <v>219</v>
      </c>
      <c r="F220" s="215">
        <f>SUM(F222)</f>
        <v>0</v>
      </c>
      <c r="G220" s="215">
        <f>SUM(G222)</f>
        <v>0</v>
      </c>
      <c r="H220" s="215">
        <f>SUM(H222)</f>
        <v>0</v>
      </c>
    </row>
    <row r="221" spans="1:8" s="216" customFormat="1" ht="10.5" customHeight="1">
      <c r="A221" s="212"/>
      <c r="B221" s="204"/>
      <c r="C221" s="213"/>
      <c r="D221" s="214"/>
      <c r="E221" s="207" t="s">
        <v>113</v>
      </c>
      <c r="F221" s="222"/>
      <c r="G221" s="222"/>
      <c r="H221" s="222"/>
    </row>
    <row r="222" spans="1:8" ht="17.25" customHeight="1" thickBot="1">
      <c r="A222" s="212">
        <v>2741</v>
      </c>
      <c r="B222" s="229" t="s">
        <v>204</v>
      </c>
      <c r="C222" s="213">
        <v>4</v>
      </c>
      <c r="D222" s="214">
        <v>1</v>
      </c>
      <c r="E222" s="207" t="s">
        <v>219</v>
      </c>
      <c r="F222" s="219">
        <f>SUM(G222:H222)</f>
        <v>0</v>
      </c>
      <c r="G222" s="220"/>
      <c r="H222" s="221"/>
    </row>
    <row r="223" spans="1:8" ht="28.5" customHeight="1">
      <c r="A223" s="212">
        <v>2750</v>
      </c>
      <c r="B223" s="229" t="s">
        <v>204</v>
      </c>
      <c r="C223" s="213">
        <v>5</v>
      </c>
      <c r="D223" s="214">
        <v>0</v>
      </c>
      <c r="E223" s="207" t="s">
        <v>220</v>
      </c>
      <c r="F223" s="215">
        <f>SUM(F225)</f>
        <v>0</v>
      </c>
      <c r="G223" s="215">
        <f>SUM(G225)</f>
        <v>0</v>
      </c>
      <c r="H223" s="215">
        <f>SUM(H225)</f>
        <v>0</v>
      </c>
    </row>
    <row r="224" spans="1:8" s="216" customFormat="1" ht="15.75" customHeight="1">
      <c r="A224" s="212"/>
      <c r="B224" s="204"/>
      <c r="C224" s="213"/>
      <c r="D224" s="214"/>
      <c r="E224" s="207" t="s">
        <v>113</v>
      </c>
      <c r="F224" s="222"/>
      <c r="G224" s="222"/>
      <c r="H224" s="222"/>
    </row>
    <row r="225" spans="1:8" ht="21.75" customHeight="1" thickBot="1">
      <c r="A225" s="212">
        <v>2751</v>
      </c>
      <c r="B225" s="229" t="s">
        <v>204</v>
      </c>
      <c r="C225" s="213">
        <v>5</v>
      </c>
      <c r="D225" s="214">
        <v>1</v>
      </c>
      <c r="E225" s="207" t="s">
        <v>220</v>
      </c>
      <c r="F225" s="219">
        <f>SUM(G225:H225)</f>
        <v>0</v>
      </c>
      <c r="G225" s="220"/>
      <c r="H225" s="221"/>
    </row>
    <row r="226" spans="1:8" ht="19.5" customHeight="1">
      <c r="A226" s="212">
        <v>2760</v>
      </c>
      <c r="B226" s="229" t="s">
        <v>204</v>
      </c>
      <c r="C226" s="213">
        <v>6</v>
      </c>
      <c r="D226" s="214">
        <v>0</v>
      </c>
      <c r="E226" s="207" t="s">
        <v>221</v>
      </c>
      <c r="F226" s="222">
        <f>SUM(F228:F229)</f>
        <v>0</v>
      </c>
      <c r="G226" s="222">
        <f>SUM(G228:G229)</f>
        <v>0</v>
      </c>
      <c r="H226" s="222">
        <f>SUM(H228:H229)</f>
        <v>0</v>
      </c>
    </row>
    <row r="227" spans="1:8" s="216" customFormat="1" ht="10.5" customHeight="1">
      <c r="A227" s="212"/>
      <c r="B227" s="204"/>
      <c r="C227" s="213"/>
      <c r="D227" s="214"/>
      <c r="E227" s="207" t="s">
        <v>113</v>
      </c>
      <c r="F227" s="222"/>
      <c r="G227" s="222"/>
      <c r="H227" s="222"/>
    </row>
    <row r="228" spans="1:8" ht="24.75" thickBot="1">
      <c r="A228" s="212">
        <v>2761</v>
      </c>
      <c r="B228" s="229" t="s">
        <v>204</v>
      </c>
      <c r="C228" s="213">
        <v>6</v>
      </c>
      <c r="D228" s="214">
        <v>1</v>
      </c>
      <c r="E228" s="207" t="s">
        <v>222</v>
      </c>
      <c r="F228" s="219">
        <f>SUM(G228:H228)</f>
        <v>0</v>
      </c>
      <c r="G228" s="220"/>
      <c r="H228" s="221"/>
    </row>
    <row r="229" spans="1:8" ht="16.5" customHeight="1" thickBot="1">
      <c r="A229" s="212">
        <v>2762</v>
      </c>
      <c r="B229" s="229" t="s">
        <v>204</v>
      </c>
      <c r="C229" s="213">
        <v>6</v>
      </c>
      <c r="D229" s="214">
        <v>2</v>
      </c>
      <c r="E229" s="207" t="s">
        <v>221</v>
      </c>
      <c r="F229" s="219">
        <f>SUM(G229:H229)</f>
        <v>0</v>
      </c>
      <c r="G229" s="220"/>
      <c r="H229" s="221"/>
    </row>
    <row r="230" spans="1:8" s="203" customFormat="1" ht="33.75" customHeight="1">
      <c r="A230" s="212">
        <v>2800</v>
      </c>
      <c r="B230" s="227" t="s">
        <v>223</v>
      </c>
      <c r="C230" s="224">
        <v>0</v>
      </c>
      <c r="D230" s="225">
        <v>0</v>
      </c>
      <c r="E230" s="228" t="s">
        <v>676</v>
      </c>
      <c r="F230" s="226">
        <f>SUM(F232,F237,F246,F251,F256,F259)</f>
        <v>76323.8</v>
      </c>
      <c r="G230" s="226">
        <f>SUM(G232,G237,G246,G251,G256,G259)</f>
        <v>76323.8</v>
      </c>
      <c r="H230" s="226">
        <f>SUM(H232,H237,H246,H251,H256,H259)</f>
        <v>0</v>
      </c>
    </row>
    <row r="231" spans="1:8" ht="11.25" customHeight="1">
      <c r="A231" s="197"/>
      <c r="B231" s="204"/>
      <c r="C231" s="205"/>
      <c r="D231" s="206"/>
      <c r="E231" s="207" t="s">
        <v>5</v>
      </c>
      <c r="F231" s="208"/>
      <c r="G231" s="209"/>
      <c r="H231" s="210"/>
    </row>
    <row r="232" spans="1:8" ht="18.75" customHeight="1">
      <c r="A232" s="212">
        <v>2810</v>
      </c>
      <c r="B232" s="229" t="s">
        <v>223</v>
      </c>
      <c r="C232" s="213">
        <v>1</v>
      </c>
      <c r="D232" s="214">
        <v>0</v>
      </c>
      <c r="E232" s="207" t="s">
        <v>224</v>
      </c>
      <c r="F232" s="215">
        <f>SUM(F234)</f>
        <v>700</v>
      </c>
      <c r="G232" s="215">
        <f>SUM(G234)</f>
        <v>700</v>
      </c>
      <c r="H232" s="215">
        <f>SUM(H234)</f>
        <v>0</v>
      </c>
    </row>
    <row r="233" spans="1:8" s="216" customFormat="1" ht="10.5" customHeight="1">
      <c r="A233" s="212"/>
      <c r="B233" s="204"/>
      <c r="C233" s="213"/>
      <c r="D233" s="214"/>
      <c r="E233" s="207" t="s">
        <v>113</v>
      </c>
      <c r="F233" s="222"/>
      <c r="G233" s="222"/>
      <c r="H233" s="222"/>
    </row>
    <row r="234" spans="1:8" ht="16.5" customHeight="1" thickBot="1">
      <c r="A234" s="212">
        <v>2811</v>
      </c>
      <c r="B234" s="229" t="s">
        <v>223</v>
      </c>
      <c r="C234" s="213">
        <v>1</v>
      </c>
      <c r="D234" s="214">
        <v>1</v>
      </c>
      <c r="E234" s="207" t="s">
        <v>224</v>
      </c>
      <c r="F234" s="219">
        <f>SUM(G234:H234)</f>
        <v>700</v>
      </c>
      <c r="G234" s="220">
        <f>SUM(G235:G236)</f>
        <v>700</v>
      </c>
      <c r="H234" s="221"/>
    </row>
    <row r="235" spans="1:8" ht="16.5" customHeight="1">
      <c r="A235" s="212"/>
      <c r="B235" s="229"/>
      <c r="C235" s="213"/>
      <c r="D235" s="214"/>
      <c r="E235" s="270" t="s">
        <v>708</v>
      </c>
      <c r="F235" s="267">
        <f>G235+H235</f>
        <v>500</v>
      </c>
      <c r="G235" s="268">
        <v>500</v>
      </c>
      <c r="H235" s="269"/>
    </row>
    <row r="236" spans="1:8" ht="16.5" customHeight="1">
      <c r="A236" s="212"/>
      <c r="B236" s="229"/>
      <c r="C236" s="213"/>
      <c r="D236" s="214"/>
      <c r="E236" s="270" t="s">
        <v>709</v>
      </c>
      <c r="F236" s="267">
        <f>G236+H236</f>
        <v>200</v>
      </c>
      <c r="G236" s="268">
        <v>200</v>
      </c>
      <c r="H236" s="269">
        <v>0</v>
      </c>
    </row>
    <row r="237" spans="1:8" ht="17.25" customHeight="1">
      <c r="A237" s="212">
        <v>2820</v>
      </c>
      <c r="B237" s="229" t="s">
        <v>223</v>
      </c>
      <c r="C237" s="213">
        <v>2</v>
      </c>
      <c r="D237" s="214">
        <v>0</v>
      </c>
      <c r="E237" s="207" t="s">
        <v>225</v>
      </c>
      <c r="F237" s="215">
        <f>SUM(F239:F245)</f>
        <v>75623.8</v>
      </c>
      <c r="G237" s="215">
        <f>SUM(G239:G245)</f>
        <v>75623.8</v>
      </c>
      <c r="H237" s="215">
        <f>SUM(H239:H245)</f>
        <v>0</v>
      </c>
    </row>
    <row r="238" spans="1:8" s="216" customFormat="1" ht="10.5" customHeight="1">
      <c r="A238" s="212"/>
      <c r="B238" s="204"/>
      <c r="C238" s="213"/>
      <c r="D238" s="214"/>
      <c r="E238" s="207" t="s">
        <v>113</v>
      </c>
      <c r="F238" s="215"/>
      <c r="G238" s="217"/>
      <c r="H238" s="218"/>
    </row>
    <row r="239" spans="1:8" ht="16.5" thickBot="1">
      <c r="A239" s="212">
        <v>2821</v>
      </c>
      <c r="B239" s="229" t="s">
        <v>223</v>
      </c>
      <c r="C239" s="213">
        <v>2</v>
      </c>
      <c r="D239" s="214">
        <v>1</v>
      </c>
      <c r="E239" s="207" t="s">
        <v>226</v>
      </c>
      <c r="F239" s="219">
        <f t="shared" ref="F239:F245" si="5">SUM(G239:H239)</f>
        <v>23853.8</v>
      </c>
      <c r="G239" s="217">
        <v>23853.8</v>
      </c>
      <c r="H239" s="218"/>
    </row>
    <row r="240" spans="1:8" ht="16.5" thickBot="1">
      <c r="A240" s="212">
        <v>2822</v>
      </c>
      <c r="B240" s="229" t="s">
        <v>223</v>
      </c>
      <c r="C240" s="213">
        <v>2</v>
      </c>
      <c r="D240" s="214">
        <v>2</v>
      </c>
      <c r="E240" s="207" t="s">
        <v>227</v>
      </c>
      <c r="F240" s="219">
        <f t="shared" si="5"/>
        <v>0</v>
      </c>
      <c r="G240" s="217">
        <v>0</v>
      </c>
      <c r="H240" s="218"/>
    </row>
    <row r="241" spans="1:8" ht="18" customHeight="1" thickBot="1">
      <c r="A241" s="212">
        <v>2823</v>
      </c>
      <c r="B241" s="229" t="s">
        <v>223</v>
      </c>
      <c r="C241" s="213">
        <v>2</v>
      </c>
      <c r="D241" s="214">
        <v>3</v>
      </c>
      <c r="E241" s="207" t="s">
        <v>228</v>
      </c>
      <c r="F241" s="219">
        <f t="shared" si="5"/>
        <v>40770</v>
      </c>
      <c r="G241" s="217">
        <v>40770</v>
      </c>
      <c r="H241" s="218"/>
    </row>
    <row r="242" spans="1:8" ht="16.5" thickBot="1">
      <c r="A242" s="212">
        <v>2824</v>
      </c>
      <c r="B242" s="229" t="s">
        <v>223</v>
      </c>
      <c r="C242" s="213">
        <v>2</v>
      </c>
      <c r="D242" s="214">
        <v>4</v>
      </c>
      <c r="E242" s="207" t="s">
        <v>229</v>
      </c>
      <c r="F242" s="219">
        <f t="shared" si="5"/>
        <v>11000</v>
      </c>
      <c r="G242" s="217">
        <v>11000</v>
      </c>
      <c r="H242" s="218"/>
    </row>
    <row r="243" spans="1:8" ht="16.5" thickBot="1">
      <c r="A243" s="212">
        <v>2825</v>
      </c>
      <c r="B243" s="229" t="s">
        <v>223</v>
      </c>
      <c r="C243" s="213">
        <v>2</v>
      </c>
      <c r="D243" s="214">
        <v>5</v>
      </c>
      <c r="E243" s="207" t="s">
        <v>230</v>
      </c>
      <c r="F243" s="219">
        <f t="shared" si="5"/>
        <v>0</v>
      </c>
      <c r="G243" s="217"/>
      <c r="H243" s="218"/>
    </row>
    <row r="244" spans="1:8" ht="16.5" thickBot="1">
      <c r="A244" s="212">
        <v>2826</v>
      </c>
      <c r="B244" s="229" t="s">
        <v>223</v>
      </c>
      <c r="C244" s="213">
        <v>2</v>
      </c>
      <c r="D244" s="214">
        <v>6</v>
      </c>
      <c r="E244" s="207" t="s">
        <v>231</v>
      </c>
      <c r="F244" s="219">
        <f t="shared" si="5"/>
        <v>0</v>
      </c>
      <c r="G244" s="217"/>
      <c r="H244" s="218"/>
    </row>
    <row r="245" spans="1:8" ht="24.75" thickBot="1">
      <c r="A245" s="212">
        <v>2827</v>
      </c>
      <c r="B245" s="229" t="s">
        <v>223</v>
      </c>
      <c r="C245" s="213">
        <v>2</v>
      </c>
      <c r="D245" s="214">
        <v>7</v>
      </c>
      <c r="E245" s="207" t="s">
        <v>232</v>
      </c>
      <c r="F245" s="219">
        <f t="shared" si="5"/>
        <v>0</v>
      </c>
      <c r="G245" s="217"/>
      <c r="H245" s="218"/>
    </row>
    <row r="246" spans="1:8" ht="29.25" customHeight="1">
      <c r="A246" s="212">
        <v>2830</v>
      </c>
      <c r="B246" s="229" t="s">
        <v>223</v>
      </c>
      <c r="C246" s="213">
        <v>3</v>
      </c>
      <c r="D246" s="214">
        <v>0</v>
      </c>
      <c r="E246" s="207" t="s">
        <v>233</v>
      </c>
      <c r="F246" s="215">
        <f>SUM(F248:F250)</f>
        <v>0</v>
      </c>
      <c r="G246" s="215">
        <f>SUM(G248:G250)</f>
        <v>0</v>
      </c>
      <c r="H246" s="215">
        <f>SUM(H248:H250)</f>
        <v>0</v>
      </c>
    </row>
    <row r="247" spans="1:8" s="216" customFormat="1" ht="10.5" customHeight="1">
      <c r="A247" s="212"/>
      <c r="B247" s="204"/>
      <c r="C247" s="213"/>
      <c r="D247" s="214"/>
      <c r="E247" s="207" t="s">
        <v>113</v>
      </c>
      <c r="F247" s="215"/>
      <c r="G247" s="217"/>
      <c r="H247" s="218"/>
    </row>
    <row r="248" spans="1:8" ht="16.5" thickBot="1">
      <c r="A248" s="212">
        <v>2831</v>
      </c>
      <c r="B248" s="229" t="s">
        <v>223</v>
      </c>
      <c r="C248" s="213">
        <v>3</v>
      </c>
      <c r="D248" s="214">
        <v>1</v>
      </c>
      <c r="E248" s="207" t="s">
        <v>234</v>
      </c>
      <c r="F248" s="219">
        <f>SUM(G248:H248)</f>
        <v>0</v>
      </c>
      <c r="G248" s="217"/>
      <c r="H248" s="218"/>
    </row>
    <row r="249" spans="1:8" ht="16.5" thickBot="1">
      <c r="A249" s="212">
        <v>2832</v>
      </c>
      <c r="B249" s="229" t="s">
        <v>223</v>
      </c>
      <c r="C249" s="213">
        <v>3</v>
      </c>
      <c r="D249" s="214">
        <v>2</v>
      </c>
      <c r="E249" s="207" t="s">
        <v>235</v>
      </c>
      <c r="F249" s="219">
        <f>SUM(G249:H249)</f>
        <v>0</v>
      </c>
      <c r="G249" s="217"/>
      <c r="H249" s="218"/>
    </row>
    <row r="250" spans="1:8" ht="18.75" customHeight="1" thickBot="1">
      <c r="A250" s="212">
        <v>2833</v>
      </c>
      <c r="B250" s="229" t="s">
        <v>223</v>
      </c>
      <c r="C250" s="213">
        <v>3</v>
      </c>
      <c r="D250" s="214">
        <v>3</v>
      </c>
      <c r="E250" s="207" t="s">
        <v>236</v>
      </c>
      <c r="F250" s="219">
        <f>SUM(G250:H250)</f>
        <v>0</v>
      </c>
      <c r="G250" s="217"/>
      <c r="H250" s="218"/>
    </row>
    <row r="251" spans="1:8" ht="14.25" customHeight="1">
      <c r="A251" s="212">
        <v>2840</v>
      </c>
      <c r="B251" s="229" t="s">
        <v>223</v>
      </c>
      <c r="C251" s="213">
        <v>4</v>
      </c>
      <c r="D251" s="214">
        <v>0</v>
      </c>
      <c r="E251" s="207" t="s">
        <v>237</v>
      </c>
      <c r="F251" s="215">
        <f>SUM(F253:F255)</f>
        <v>0</v>
      </c>
      <c r="G251" s="215">
        <f>SUM(G253:G255)</f>
        <v>0</v>
      </c>
      <c r="H251" s="215">
        <f>SUM(H253:H255)</f>
        <v>0</v>
      </c>
    </row>
    <row r="252" spans="1:8" s="216" customFormat="1" ht="10.5" customHeight="1">
      <c r="A252" s="212"/>
      <c r="B252" s="204"/>
      <c r="C252" s="213"/>
      <c r="D252" s="214"/>
      <c r="E252" s="207" t="s">
        <v>113</v>
      </c>
      <c r="F252" s="215"/>
      <c r="G252" s="217"/>
      <c r="H252" s="218"/>
    </row>
    <row r="253" spans="1:8" ht="14.25" customHeight="1" thickBot="1">
      <c r="A253" s="212">
        <v>2841</v>
      </c>
      <c r="B253" s="229" t="s">
        <v>223</v>
      </c>
      <c r="C253" s="213">
        <v>4</v>
      </c>
      <c r="D253" s="214">
        <v>1</v>
      </c>
      <c r="E253" s="207" t="s">
        <v>238</v>
      </c>
      <c r="F253" s="219">
        <f>SUM(G253:H253)</f>
        <v>0</v>
      </c>
      <c r="G253" s="217"/>
      <c r="H253" s="218"/>
    </row>
    <row r="254" spans="1:8" ht="29.25" customHeight="1" thickBot="1">
      <c r="A254" s="212">
        <v>2842</v>
      </c>
      <c r="B254" s="229" t="s">
        <v>223</v>
      </c>
      <c r="C254" s="213">
        <v>4</v>
      </c>
      <c r="D254" s="214">
        <v>2</v>
      </c>
      <c r="E254" s="207" t="s">
        <v>239</v>
      </c>
      <c r="F254" s="219">
        <f>SUM(G254:H254)</f>
        <v>0</v>
      </c>
      <c r="G254" s="217"/>
      <c r="H254" s="218"/>
    </row>
    <row r="255" spans="1:8" ht="18.75" customHeight="1" thickBot="1">
      <c r="A255" s="212">
        <v>2843</v>
      </c>
      <c r="B255" s="229" t="s">
        <v>223</v>
      </c>
      <c r="C255" s="213">
        <v>4</v>
      </c>
      <c r="D255" s="214">
        <v>3</v>
      </c>
      <c r="E255" s="207" t="s">
        <v>237</v>
      </c>
      <c r="F255" s="219">
        <f>SUM(G255:H255)</f>
        <v>0</v>
      </c>
      <c r="G255" s="217"/>
      <c r="H255" s="218"/>
    </row>
    <row r="256" spans="1:8" ht="26.25" customHeight="1">
      <c r="A256" s="212">
        <v>2850</v>
      </c>
      <c r="B256" s="229" t="s">
        <v>223</v>
      </c>
      <c r="C256" s="213">
        <v>5</v>
      </c>
      <c r="D256" s="214">
        <v>0</v>
      </c>
      <c r="E256" s="230" t="s">
        <v>240</v>
      </c>
      <c r="F256" s="215">
        <f>SUM(F258)</f>
        <v>0</v>
      </c>
      <c r="G256" s="215">
        <f>SUM(G258)</f>
        <v>0</v>
      </c>
      <c r="H256" s="215">
        <f>SUM(H258)</f>
        <v>0</v>
      </c>
    </row>
    <row r="257" spans="1:8" s="216" customFormat="1" ht="10.5" customHeight="1">
      <c r="A257" s="212"/>
      <c r="B257" s="204"/>
      <c r="C257" s="213"/>
      <c r="D257" s="214"/>
      <c r="E257" s="207" t="s">
        <v>113</v>
      </c>
      <c r="F257" s="222"/>
      <c r="G257" s="222"/>
      <c r="H257" s="222"/>
    </row>
    <row r="258" spans="1:8" ht="24" customHeight="1" thickBot="1">
      <c r="A258" s="212">
        <v>2851</v>
      </c>
      <c r="B258" s="229" t="s">
        <v>223</v>
      </c>
      <c r="C258" s="213">
        <v>5</v>
      </c>
      <c r="D258" s="214">
        <v>1</v>
      </c>
      <c r="E258" s="230" t="s">
        <v>240</v>
      </c>
      <c r="F258" s="219">
        <f>SUM(G258:H258)</f>
        <v>0</v>
      </c>
      <c r="G258" s="220"/>
      <c r="H258" s="221"/>
    </row>
    <row r="259" spans="1:8" ht="27" customHeight="1">
      <c r="A259" s="212">
        <v>2860</v>
      </c>
      <c r="B259" s="229" t="s">
        <v>223</v>
      </c>
      <c r="C259" s="213">
        <v>6</v>
      </c>
      <c r="D259" s="214">
        <v>0</v>
      </c>
      <c r="E259" s="230" t="s">
        <v>241</v>
      </c>
      <c r="F259" s="215">
        <f>SUM(F261)</f>
        <v>0</v>
      </c>
      <c r="G259" s="215">
        <f>SUM(G261)</f>
        <v>0</v>
      </c>
      <c r="H259" s="215">
        <f>SUM(H261)</f>
        <v>0</v>
      </c>
    </row>
    <row r="260" spans="1:8" s="216" customFormat="1" ht="10.5" customHeight="1">
      <c r="A260" s="212"/>
      <c r="B260" s="204"/>
      <c r="C260" s="213"/>
      <c r="D260" s="214"/>
      <c r="E260" s="207" t="s">
        <v>113</v>
      </c>
      <c r="F260" s="222"/>
      <c r="G260" s="222"/>
      <c r="H260" s="222"/>
    </row>
    <row r="261" spans="1:8" ht="18" customHeight="1" thickBot="1">
      <c r="A261" s="212">
        <v>2861</v>
      </c>
      <c r="B261" s="229" t="s">
        <v>223</v>
      </c>
      <c r="C261" s="213">
        <v>6</v>
      </c>
      <c r="D261" s="214">
        <v>1</v>
      </c>
      <c r="E261" s="230" t="s">
        <v>241</v>
      </c>
      <c r="F261" s="219">
        <f>SUM(G261:H261)</f>
        <v>0</v>
      </c>
      <c r="G261" s="220"/>
      <c r="H261" s="221"/>
    </row>
    <row r="262" spans="1:8" s="203" customFormat="1" ht="44.25" customHeight="1">
      <c r="A262" s="212">
        <v>2900</v>
      </c>
      <c r="B262" s="227" t="s">
        <v>242</v>
      </c>
      <c r="C262" s="224">
        <v>0</v>
      </c>
      <c r="D262" s="225">
        <v>0</v>
      </c>
      <c r="E262" s="228" t="s">
        <v>677</v>
      </c>
      <c r="F262" s="226">
        <f>SUM(F264,F268,F272,F276,F280,F284,F287,F290)</f>
        <v>288858</v>
      </c>
      <c r="G262" s="226">
        <f>SUM(G264,G268,G272,G276,G280,G284,G287,G290)</f>
        <v>288858</v>
      </c>
      <c r="H262" s="226">
        <f>SUM(H264,H268,H272,H276,H280,H284,H287,H290)</f>
        <v>0</v>
      </c>
    </row>
    <row r="263" spans="1:8" ht="11.25" customHeight="1">
      <c r="A263" s="197"/>
      <c r="B263" s="204"/>
      <c r="C263" s="205"/>
      <c r="D263" s="206"/>
      <c r="E263" s="207" t="s">
        <v>5</v>
      </c>
      <c r="F263" s="208"/>
      <c r="G263" s="209"/>
      <c r="H263" s="210"/>
    </row>
    <row r="264" spans="1:8" ht="24.75" customHeight="1">
      <c r="A264" s="212">
        <v>2910</v>
      </c>
      <c r="B264" s="229" t="s">
        <v>242</v>
      </c>
      <c r="C264" s="213">
        <v>1</v>
      </c>
      <c r="D264" s="214">
        <v>0</v>
      </c>
      <c r="E264" s="207" t="s">
        <v>243</v>
      </c>
      <c r="F264" s="222">
        <f>SUM(F266:F267)</f>
        <v>136602</v>
      </c>
      <c r="G264" s="222">
        <f>SUM(G266:G267)</f>
        <v>136602</v>
      </c>
      <c r="H264" s="222">
        <f>SUM(H266:H267)</f>
        <v>0</v>
      </c>
    </row>
    <row r="265" spans="1:8" s="216" customFormat="1" ht="10.5" customHeight="1">
      <c r="A265" s="212"/>
      <c r="B265" s="204"/>
      <c r="C265" s="213"/>
      <c r="D265" s="214"/>
      <c r="E265" s="207" t="s">
        <v>113</v>
      </c>
      <c r="F265" s="222"/>
      <c r="G265" s="222"/>
      <c r="H265" s="222"/>
    </row>
    <row r="266" spans="1:8" ht="19.5" customHeight="1" thickBot="1">
      <c r="A266" s="212">
        <v>2911</v>
      </c>
      <c r="B266" s="229" t="s">
        <v>242</v>
      </c>
      <c r="C266" s="213">
        <v>1</v>
      </c>
      <c r="D266" s="214">
        <v>1</v>
      </c>
      <c r="E266" s="207" t="s">
        <v>244</v>
      </c>
      <c r="F266" s="219">
        <f>SUM(G266:H266)</f>
        <v>136602</v>
      </c>
      <c r="G266" s="220">
        <v>136602</v>
      </c>
      <c r="H266" s="221"/>
    </row>
    <row r="267" spans="1:8" ht="18" customHeight="1" thickBot="1">
      <c r="A267" s="212">
        <v>2912</v>
      </c>
      <c r="B267" s="229" t="s">
        <v>242</v>
      </c>
      <c r="C267" s="213">
        <v>1</v>
      </c>
      <c r="D267" s="214">
        <v>2</v>
      </c>
      <c r="E267" s="207" t="s">
        <v>245</v>
      </c>
      <c r="F267" s="219">
        <f>SUM(G267:H267)</f>
        <v>0</v>
      </c>
      <c r="G267" s="220"/>
      <c r="H267" s="221"/>
    </row>
    <row r="268" spans="1:8" ht="16.5" customHeight="1">
      <c r="A268" s="212">
        <v>2920</v>
      </c>
      <c r="B268" s="229" t="s">
        <v>242</v>
      </c>
      <c r="C268" s="213">
        <v>2</v>
      </c>
      <c r="D268" s="214">
        <v>0</v>
      </c>
      <c r="E268" s="207" t="s">
        <v>246</v>
      </c>
      <c r="F268" s="222">
        <f>SUM(F270:F271)</f>
        <v>0</v>
      </c>
      <c r="G268" s="222">
        <f>SUM(G270:G271)</f>
        <v>0</v>
      </c>
      <c r="H268" s="222">
        <f>SUM(H270:H271)</f>
        <v>0</v>
      </c>
    </row>
    <row r="269" spans="1:8" s="216" customFormat="1" ht="10.5" customHeight="1">
      <c r="A269" s="212"/>
      <c r="B269" s="204"/>
      <c r="C269" s="213"/>
      <c r="D269" s="214"/>
      <c r="E269" s="207" t="s">
        <v>113</v>
      </c>
      <c r="F269" s="222"/>
      <c r="G269" s="222"/>
      <c r="H269" s="222"/>
    </row>
    <row r="270" spans="1:8" ht="17.25" customHeight="1" thickBot="1">
      <c r="A270" s="212">
        <v>2921</v>
      </c>
      <c r="B270" s="229" t="s">
        <v>242</v>
      </c>
      <c r="C270" s="213">
        <v>2</v>
      </c>
      <c r="D270" s="214">
        <v>1</v>
      </c>
      <c r="E270" s="207" t="s">
        <v>247</v>
      </c>
      <c r="F270" s="219">
        <f>SUM(G270:H270)</f>
        <v>0</v>
      </c>
      <c r="G270" s="220"/>
      <c r="H270" s="221"/>
    </row>
    <row r="271" spans="1:8" ht="19.5" customHeight="1" thickBot="1">
      <c r="A271" s="212">
        <v>2922</v>
      </c>
      <c r="B271" s="229" t="s">
        <v>242</v>
      </c>
      <c r="C271" s="213">
        <v>2</v>
      </c>
      <c r="D271" s="214">
        <v>2</v>
      </c>
      <c r="E271" s="207" t="s">
        <v>248</v>
      </c>
      <c r="F271" s="219">
        <f>SUM(G271:H271)</f>
        <v>0</v>
      </c>
      <c r="G271" s="220"/>
      <c r="H271" s="221"/>
    </row>
    <row r="272" spans="1:8" ht="28.5" customHeight="1">
      <c r="A272" s="212">
        <v>2930</v>
      </c>
      <c r="B272" s="229" t="s">
        <v>242</v>
      </c>
      <c r="C272" s="213">
        <v>3</v>
      </c>
      <c r="D272" s="214">
        <v>0</v>
      </c>
      <c r="E272" s="207" t="s">
        <v>249</v>
      </c>
      <c r="F272" s="222">
        <f>SUM(F274:F275)</f>
        <v>0</v>
      </c>
      <c r="G272" s="222">
        <f>SUM(G274:G275)</f>
        <v>0</v>
      </c>
      <c r="H272" s="222">
        <f>SUM(H274:H275)</f>
        <v>0</v>
      </c>
    </row>
    <row r="273" spans="1:8" s="216" customFormat="1" ht="10.5" customHeight="1">
      <c r="A273" s="212"/>
      <c r="B273" s="204"/>
      <c r="C273" s="213"/>
      <c r="D273" s="214"/>
      <c r="E273" s="207" t="s">
        <v>113</v>
      </c>
      <c r="F273" s="222"/>
      <c r="G273" s="222"/>
      <c r="H273" s="222"/>
    </row>
    <row r="274" spans="1:8" ht="16.5" customHeight="1" thickBot="1">
      <c r="A274" s="212">
        <v>2931</v>
      </c>
      <c r="B274" s="229" t="s">
        <v>242</v>
      </c>
      <c r="C274" s="213">
        <v>3</v>
      </c>
      <c r="D274" s="214">
        <v>1</v>
      </c>
      <c r="E274" s="207" t="s">
        <v>250</v>
      </c>
      <c r="F274" s="219">
        <f>SUM(G274:H274)</f>
        <v>0</v>
      </c>
      <c r="G274" s="220"/>
      <c r="H274" s="221"/>
    </row>
    <row r="275" spans="1:8" ht="16.5" thickBot="1">
      <c r="A275" s="212">
        <v>2932</v>
      </c>
      <c r="B275" s="229" t="s">
        <v>242</v>
      </c>
      <c r="C275" s="213">
        <v>3</v>
      </c>
      <c r="D275" s="214">
        <v>2</v>
      </c>
      <c r="E275" s="207" t="s">
        <v>251</v>
      </c>
      <c r="F275" s="219">
        <f>SUM(G275:H275)</f>
        <v>0</v>
      </c>
      <c r="G275" s="220"/>
      <c r="H275" s="221"/>
    </row>
    <row r="276" spans="1:8" ht="16.5" customHeight="1">
      <c r="A276" s="212">
        <v>2940</v>
      </c>
      <c r="B276" s="229" t="s">
        <v>242</v>
      </c>
      <c r="C276" s="213">
        <v>4</v>
      </c>
      <c r="D276" s="214">
        <v>0</v>
      </c>
      <c r="E276" s="207" t="s">
        <v>252</v>
      </c>
      <c r="F276" s="222">
        <f>SUM(F278:F279)</f>
        <v>0</v>
      </c>
      <c r="G276" s="222">
        <f>SUM(G278:G279)</f>
        <v>0</v>
      </c>
      <c r="H276" s="222">
        <f>SUM(H278:H279)</f>
        <v>0</v>
      </c>
    </row>
    <row r="277" spans="1:8" s="216" customFormat="1" ht="12.75" customHeight="1">
      <c r="A277" s="212"/>
      <c r="B277" s="204"/>
      <c r="C277" s="213"/>
      <c r="D277" s="214"/>
      <c r="E277" s="207" t="s">
        <v>113</v>
      </c>
      <c r="F277" s="222"/>
      <c r="G277" s="222"/>
      <c r="H277" s="222"/>
    </row>
    <row r="278" spans="1:8" ht="18.75" customHeight="1" thickBot="1">
      <c r="A278" s="212">
        <v>2941</v>
      </c>
      <c r="B278" s="229" t="s">
        <v>242</v>
      </c>
      <c r="C278" s="213">
        <v>4</v>
      </c>
      <c r="D278" s="214">
        <v>1</v>
      </c>
      <c r="E278" s="207" t="s">
        <v>253</v>
      </c>
      <c r="F278" s="219">
        <f>SUM(G278:H278)</f>
        <v>0</v>
      </c>
      <c r="G278" s="220"/>
      <c r="H278" s="221"/>
    </row>
    <row r="279" spans="1:8" ht="15.75" customHeight="1" thickBot="1">
      <c r="A279" s="212">
        <v>2942</v>
      </c>
      <c r="B279" s="229" t="s">
        <v>242</v>
      </c>
      <c r="C279" s="213">
        <v>4</v>
      </c>
      <c r="D279" s="214">
        <v>2</v>
      </c>
      <c r="E279" s="207" t="s">
        <v>254</v>
      </c>
      <c r="F279" s="219">
        <f>SUM(G279:H279)</f>
        <v>0</v>
      </c>
      <c r="G279" s="220"/>
      <c r="H279" s="221"/>
    </row>
    <row r="280" spans="1:8" ht="15.75" customHeight="1">
      <c r="A280" s="212">
        <v>2950</v>
      </c>
      <c r="B280" s="229" t="s">
        <v>242</v>
      </c>
      <c r="C280" s="213">
        <v>5</v>
      </c>
      <c r="D280" s="214">
        <v>0</v>
      </c>
      <c r="E280" s="207" t="s">
        <v>255</v>
      </c>
      <c r="F280" s="222">
        <f>SUM(F282:F283)</f>
        <v>152256</v>
      </c>
      <c r="G280" s="222">
        <f>SUM(G282:G283)</f>
        <v>152256</v>
      </c>
      <c r="H280" s="222">
        <f>SUM(H282:H283)</f>
        <v>0</v>
      </c>
    </row>
    <row r="281" spans="1:8" s="216" customFormat="1" ht="10.5" customHeight="1">
      <c r="A281" s="212"/>
      <c r="B281" s="204"/>
      <c r="C281" s="213"/>
      <c r="D281" s="214"/>
      <c r="E281" s="207" t="s">
        <v>113</v>
      </c>
      <c r="F281" s="222"/>
      <c r="G281" s="222"/>
      <c r="H281" s="222"/>
    </row>
    <row r="282" spans="1:8" ht="16.5" thickBot="1">
      <c r="A282" s="212">
        <v>2951</v>
      </c>
      <c r="B282" s="229" t="s">
        <v>242</v>
      </c>
      <c r="C282" s="213">
        <v>5</v>
      </c>
      <c r="D282" s="214">
        <v>1</v>
      </c>
      <c r="E282" s="207" t="s">
        <v>256</v>
      </c>
      <c r="F282" s="219">
        <f>SUM(G282:H282)</f>
        <v>152256</v>
      </c>
      <c r="G282" s="220">
        <v>152256</v>
      </c>
      <c r="H282" s="221"/>
    </row>
    <row r="283" spans="1:8" ht="16.5" customHeight="1" thickBot="1">
      <c r="A283" s="212">
        <v>2952</v>
      </c>
      <c r="B283" s="229" t="s">
        <v>242</v>
      </c>
      <c r="C283" s="213">
        <v>5</v>
      </c>
      <c r="D283" s="214">
        <v>2</v>
      </c>
      <c r="E283" s="207" t="s">
        <v>257</v>
      </c>
      <c r="F283" s="219">
        <f>SUM(G283:H283)</f>
        <v>0</v>
      </c>
      <c r="G283" s="220"/>
      <c r="H283" s="221"/>
    </row>
    <row r="284" spans="1:8" ht="17.25" customHeight="1">
      <c r="A284" s="212">
        <v>2960</v>
      </c>
      <c r="B284" s="229" t="s">
        <v>242</v>
      </c>
      <c r="C284" s="213">
        <v>6</v>
      </c>
      <c r="D284" s="214">
        <v>0</v>
      </c>
      <c r="E284" s="207" t="s">
        <v>258</v>
      </c>
      <c r="F284" s="215">
        <f>SUM(F286)</f>
        <v>0</v>
      </c>
      <c r="G284" s="215">
        <f>SUM(G286)</f>
        <v>0</v>
      </c>
      <c r="H284" s="215">
        <f>SUM(H286)</f>
        <v>0</v>
      </c>
    </row>
    <row r="285" spans="1:8" s="216" customFormat="1" ht="14.25" customHeight="1">
      <c r="A285" s="212"/>
      <c r="B285" s="204"/>
      <c r="C285" s="213"/>
      <c r="D285" s="214"/>
      <c r="E285" s="207" t="s">
        <v>113</v>
      </c>
      <c r="F285" s="222"/>
      <c r="G285" s="222"/>
      <c r="H285" s="222"/>
    </row>
    <row r="286" spans="1:8" ht="16.5" customHeight="1" thickBot="1">
      <c r="A286" s="231">
        <v>2961</v>
      </c>
      <c r="B286" s="213" t="s">
        <v>242</v>
      </c>
      <c r="C286" s="213">
        <v>6</v>
      </c>
      <c r="D286" s="213">
        <v>1</v>
      </c>
      <c r="E286" s="232" t="s">
        <v>258</v>
      </c>
      <c r="F286" s="219">
        <f>SUM(G286:H286)</f>
        <v>0</v>
      </c>
      <c r="G286" s="220"/>
      <c r="H286" s="221"/>
    </row>
    <row r="287" spans="1:8" ht="26.25" customHeight="1">
      <c r="A287" s="231">
        <v>2970</v>
      </c>
      <c r="B287" s="213" t="s">
        <v>242</v>
      </c>
      <c r="C287" s="213">
        <v>7</v>
      </c>
      <c r="D287" s="213">
        <v>0</v>
      </c>
      <c r="E287" s="232" t="s">
        <v>259</v>
      </c>
      <c r="F287" s="215">
        <f>SUM(F289)</f>
        <v>0</v>
      </c>
      <c r="G287" s="215">
        <f>SUM(G289)</f>
        <v>0</v>
      </c>
      <c r="H287" s="215">
        <f>SUM(H289)</f>
        <v>0</v>
      </c>
    </row>
    <row r="288" spans="1:8" s="216" customFormat="1" ht="10.5" customHeight="1">
      <c r="A288" s="231"/>
      <c r="B288" s="213"/>
      <c r="C288" s="213"/>
      <c r="D288" s="213"/>
      <c r="E288" s="232" t="s">
        <v>113</v>
      </c>
      <c r="F288" s="222"/>
      <c r="G288" s="222"/>
      <c r="H288" s="222"/>
    </row>
    <row r="289" spans="1:8" ht="27.75" customHeight="1" thickBot="1">
      <c r="A289" s="231">
        <v>2971</v>
      </c>
      <c r="B289" s="213" t="s">
        <v>242</v>
      </c>
      <c r="C289" s="213">
        <v>7</v>
      </c>
      <c r="D289" s="213">
        <v>1</v>
      </c>
      <c r="E289" s="232" t="s">
        <v>259</v>
      </c>
      <c r="F289" s="219">
        <f>SUM(G289:H289)</f>
        <v>0</v>
      </c>
      <c r="G289" s="220"/>
      <c r="H289" s="221"/>
    </row>
    <row r="290" spans="1:8" ht="15.75" customHeight="1">
      <c r="A290" s="231">
        <v>2980</v>
      </c>
      <c r="B290" s="213" t="s">
        <v>242</v>
      </c>
      <c r="C290" s="213">
        <v>8</v>
      </c>
      <c r="D290" s="213">
        <v>0</v>
      </c>
      <c r="E290" s="232" t="s">
        <v>260</v>
      </c>
      <c r="F290" s="215">
        <f>SUM(F292)</f>
        <v>0</v>
      </c>
      <c r="G290" s="215">
        <f>SUM(G292)</f>
        <v>0</v>
      </c>
      <c r="H290" s="215">
        <f>SUM(H292)</f>
        <v>0</v>
      </c>
    </row>
    <row r="291" spans="1:8" s="216" customFormat="1" ht="10.5" customHeight="1">
      <c r="A291" s="231"/>
      <c r="B291" s="213"/>
      <c r="C291" s="213"/>
      <c r="D291" s="213"/>
      <c r="E291" s="232" t="s">
        <v>113</v>
      </c>
      <c r="F291" s="222"/>
      <c r="G291" s="222"/>
      <c r="H291" s="222"/>
    </row>
    <row r="292" spans="1:8" ht="15" customHeight="1" thickBot="1">
      <c r="A292" s="231">
        <v>2981</v>
      </c>
      <c r="B292" s="213" t="s">
        <v>242</v>
      </c>
      <c r="C292" s="213">
        <v>8</v>
      </c>
      <c r="D292" s="213">
        <v>1</v>
      </c>
      <c r="E292" s="232" t="s">
        <v>260</v>
      </c>
      <c r="F292" s="219">
        <f>SUM(G292:H292)</f>
        <v>0</v>
      </c>
      <c r="G292" s="220"/>
      <c r="H292" s="221"/>
    </row>
    <row r="293" spans="1:8" s="203" customFormat="1" ht="38.25" customHeight="1">
      <c r="A293" s="231">
        <v>3000</v>
      </c>
      <c r="B293" s="224" t="s">
        <v>261</v>
      </c>
      <c r="C293" s="224">
        <v>0</v>
      </c>
      <c r="D293" s="224">
        <v>0</v>
      </c>
      <c r="E293" s="233" t="s">
        <v>678</v>
      </c>
      <c r="F293" s="234">
        <f>SUM(F295,F299,F302,F305,F308,F311,F314,F317,F321)</f>
        <v>4500</v>
      </c>
      <c r="G293" s="234">
        <f>SUM(G295,G299,G302,G305,G308,G311,G314,G317,G321)</f>
        <v>4500</v>
      </c>
      <c r="H293" s="234">
        <f>SUM(H295,H299,H302,H305,H308,H311,H314,H317,H321)</f>
        <v>0</v>
      </c>
    </row>
    <row r="294" spans="1:8" ht="11.25" customHeight="1">
      <c r="A294" s="231"/>
      <c r="B294" s="213"/>
      <c r="C294" s="213"/>
      <c r="D294" s="213"/>
      <c r="E294" s="232" t="s">
        <v>5</v>
      </c>
      <c r="F294" s="222"/>
      <c r="G294" s="222"/>
      <c r="H294" s="222"/>
    </row>
    <row r="295" spans="1:8" ht="18" customHeight="1">
      <c r="A295" s="231">
        <v>3010</v>
      </c>
      <c r="B295" s="213" t="s">
        <v>261</v>
      </c>
      <c r="C295" s="213">
        <v>1</v>
      </c>
      <c r="D295" s="213">
        <v>0</v>
      </c>
      <c r="E295" s="232" t="s">
        <v>262</v>
      </c>
      <c r="F295" s="222">
        <f>SUM(F297:F298)</f>
        <v>0</v>
      </c>
      <c r="G295" s="222">
        <f>SUM(G297:G298)</f>
        <v>0</v>
      </c>
      <c r="H295" s="222">
        <f>SUM(H297:H298)</f>
        <v>0</v>
      </c>
    </row>
    <row r="296" spans="1:8" s="216" customFormat="1" ht="16.5" customHeight="1">
      <c r="A296" s="231"/>
      <c r="B296" s="213"/>
      <c r="C296" s="213"/>
      <c r="D296" s="213"/>
      <c r="E296" s="232" t="s">
        <v>113</v>
      </c>
      <c r="F296" s="222"/>
      <c r="G296" s="222"/>
      <c r="H296" s="222"/>
    </row>
    <row r="297" spans="1:8" ht="18.75" customHeight="1" thickBot="1">
      <c r="A297" s="231">
        <v>3011</v>
      </c>
      <c r="B297" s="213" t="s">
        <v>261</v>
      </c>
      <c r="C297" s="213">
        <v>1</v>
      </c>
      <c r="D297" s="213">
        <v>1</v>
      </c>
      <c r="E297" s="232" t="s">
        <v>263</v>
      </c>
      <c r="F297" s="219">
        <f>SUM(G297:H297)</f>
        <v>0</v>
      </c>
      <c r="G297" s="220"/>
      <c r="H297" s="221"/>
    </row>
    <row r="298" spans="1:8" ht="17.25" customHeight="1" thickBot="1">
      <c r="A298" s="231">
        <v>3012</v>
      </c>
      <c r="B298" s="213" t="s">
        <v>261</v>
      </c>
      <c r="C298" s="213">
        <v>1</v>
      </c>
      <c r="D298" s="213">
        <v>2</v>
      </c>
      <c r="E298" s="232" t="s">
        <v>264</v>
      </c>
      <c r="F298" s="219">
        <f>SUM(G298:H298)</f>
        <v>0</v>
      </c>
      <c r="G298" s="220"/>
      <c r="H298" s="221"/>
    </row>
    <row r="299" spans="1:8" ht="15" customHeight="1">
      <c r="A299" s="231">
        <v>3020</v>
      </c>
      <c r="B299" s="213" t="s">
        <v>261</v>
      </c>
      <c r="C299" s="213">
        <v>2</v>
      </c>
      <c r="D299" s="213">
        <v>0</v>
      </c>
      <c r="E299" s="232" t="s">
        <v>265</v>
      </c>
      <c r="F299" s="215">
        <f>SUM(F301)</f>
        <v>0</v>
      </c>
      <c r="G299" s="215">
        <f>SUM(G301)</f>
        <v>0</v>
      </c>
      <c r="H299" s="215">
        <f>SUM(H301)</f>
        <v>0</v>
      </c>
    </row>
    <row r="300" spans="1:8" s="216" customFormat="1" ht="10.5" customHeight="1">
      <c r="A300" s="231"/>
      <c r="B300" s="213"/>
      <c r="C300" s="213"/>
      <c r="D300" s="213"/>
      <c r="E300" s="232" t="s">
        <v>113</v>
      </c>
      <c r="F300" s="222"/>
      <c r="G300" s="222"/>
      <c r="H300" s="222"/>
    </row>
    <row r="301" spans="1:8" ht="15.75" customHeight="1" thickBot="1">
      <c r="A301" s="231">
        <v>3021</v>
      </c>
      <c r="B301" s="213" t="s">
        <v>261</v>
      </c>
      <c r="C301" s="213">
        <v>2</v>
      </c>
      <c r="D301" s="213">
        <v>1</v>
      </c>
      <c r="E301" s="232" t="s">
        <v>265</v>
      </c>
      <c r="F301" s="219">
        <f>SUM(G301:H301)</f>
        <v>0</v>
      </c>
      <c r="G301" s="220"/>
      <c r="H301" s="221"/>
    </row>
    <row r="302" spans="1:8" ht="14.25" customHeight="1">
      <c r="A302" s="231">
        <v>3030</v>
      </c>
      <c r="B302" s="213" t="s">
        <v>261</v>
      </c>
      <c r="C302" s="213">
        <v>3</v>
      </c>
      <c r="D302" s="213">
        <v>0</v>
      </c>
      <c r="E302" s="232" t="s">
        <v>266</v>
      </c>
      <c r="F302" s="215">
        <f>SUM(F304)</f>
        <v>0</v>
      </c>
      <c r="G302" s="215">
        <f>SUM(G304)</f>
        <v>0</v>
      </c>
      <c r="H302" s="215">
        <f>SUM(H304)</f>
        <v>0</v>
      </c>
    </row>
    <row r="303" spans="1:8" s="216" customFormat="1">
      <c r="A303" s="231"/>
      <c r="B303" s="213"/>
      <c r="C303" s="213"/>
      <c r="D303" s="213"/>
      <c r="E303" s="232" t="s">
        <v>113</v>
      </c>
      <c r="F303" s="222"/>
      <c r="G303" s="222"/>
      <c r="H303" s="222"/>
    </row>
    <row r="304" spans="1:8" s="216" customFormat="1" ht="16.5" thickBot="1">
      <c r="A304" s="231">
        <v>3031</v>
      </c>
      <c r="B304" s="213" t="s">
        <v>261</v>
      </c>
      <c r="C304" s="213">
        <v>3</v>
      </c>
      <c r="D304" s="213" t="s">
        <v>111</v>
      </c>
      <c r="E304" s="232" t="s">
        <v>266</v>
      </c>
      <c r="F304" s="219">
        <f>SUM(G304:H304)</f>
        <v>0</v>
      </c>
      <c r="G304" s="220"/>
      <c r="H304" s="221"/>
    </row>
    <row r="305" spans="1:8" ht="18" customHeight="1">
      <c r="A305" s="231">
        <v>3040</v>
      </c>
      <c r="B305" s="213" t="s">
        <v>261</v>
      </c>
      <c r="C305" s="213">
        <v>4</v>
      </c>
      <c r="D305" s="213">
        <v>0</v>
      </c>
      <c r="E305" s="232" t="s">
        <v>267</v>
      </c>
      <c r="F305" s="215">
        <f>SUM(F307)</f>
        <v>0</v>
      </c>
      <c r="G305" s="215">
        <f>SUM(G307)</f>
        <v>0</v>
      </c>
      <c r="H305" s="215">
        <f>SUM(H307)</f>
        <v>0</v>
      </c>
    </row>
    <row r="306" spans="1:8" s="216" customFormat="1" ht="10.5" customHeight="1">
      <c r="A306" s="231"/>
      <c r="B306" s="213"/>
      <c r="C306" s="213"/>
      <c r="D306" s="213"/>
      <c r="E306" s="232" t="s">
        <v>113</v>
      </c>
      <c r="F306" s="222"/>
      <c r="G306" s="222"/>
      <c r="H306" s="222"/>
    </row>
    <row r="307" spans="1:8" ht="16.5" customHeight="1" thickBot="1">
      <c r="A307" s="231">
        <v>3041</v>
      </c>
      <c r="B307" s="213" t="s">
        <v>261</v>
      </c>
      <c r="C307" s="213">
        <v>4</v>
      </c>
      <c r="D307" s="213">
        <v>1</v>
      </c>
      <c r="E307" s="232" t="s">
        <v>267</v>
      </c>
      <c r="F307" s="219">
        <f>SUM(G307:H307)</f>
        <v>0</v>
      </c>
      <c r="G307" s="220"/>
      <c r="H307" s="221"/>
    </row>
    <row r="308" spans="1:8" ht="12" customHeight="1">
      <c r="A308" s="231">
        <v>3050</v>
      </c>
      <c r="B308" s="213" t="s">
        <v>261</v>
      </c>
      <c r="C308" s="213">
        <v>5</v>
      </c>
      <c r="D308" s="213">
        <v>0</v>
      </c>
      <c r="E308" s="232" t="s">
        <v>268</v>
      </c>
      <c r="F308" s="215">
        <f>SUM(F310)</f>
        <v>0</v>
      </c>
      <c r="G308" s="215">
        <f>SUM(G310)</f>
        <v>0</v>
      </c>
      <c r="H308" s="215">
        <f>SUM(H310)</f>
        <v>0</v>
      </c>
    </row>
    <row r="309" spans="1:8" s="216" customFormat="1" ht="10.5" customHeight="1">
      <c r="A309" s="231"/>
      <c r="B309" s="213"/>
      <c r="C309" s="213"/>
      <c r="D309" s="213"/>
      <c r="E309" s="232" t="s">
        <v>113</v>
      </c>
      <c r="F309" s="222"/>
      <c r="G309" s="222"/>
      <c r="H309" s="222"/>
    </row>
    <row r="310" spans="1:8" ht="15.75" customHeight="1" thickBot="1">
      <c r="A310" s="231">
        <v>3051</v>
      </c>
      <c r="B310" s="213" t="s">
        <v>261</v>
      </c>
      <c r="C310" s="213">
        <v>5</v>
      </c>
      <c r="D310" s="213">
        <v>1</v>
      </c>
      <c r="E310" s="232" t="s">
        <v>268</v>
      </c>
      <c r="F310" s="219">
        <f>SUM(G310:H310)</f>
        <v>0</v>
      </c>
      <c r="G310" s="220"/>
      <c r="H310" s="221"/>
    </row>
    <row r="311" spans="1:8" ht="16.5" customHeight="1">
      <c r="A311" s="231">
        <v>3060</v>
      </c>
      <c r="B311" s="213" t="s">
        <v>261</v>
      </c>
      <c r="C311" s="213">
        <v>6</v>
      </c>
      <c r="D311" s="213">
        <v>0</v>
      </c>
      <c r="E311" s="232" t="s">
        <v>269</v>
      </c>
      <c r="F311" s="215">
        <f>SUM(F313)</f>
        <v>0</v>
      </c>
      <c r="G311" s="215">
        <f>SUM(G313)</f>
        <v>0</v>
      </c>
      <c r="H311" s="215">
        <f>SUM(H313)</f>
        <v>0</v>
      </c>
    </row>
    <row r="312" spans="1:8" s="216" customFormat="1" ht="10.5" customHeight="1">
      <c r="A312" s="231"/>
      <c r="B312" s="213"/>
      <c r="C312" s="213"/>
      <c r="D312" s="213"/>
      <c r="E312" s="232" t="s">
        <v>113</v>
      </c>
      <c r="F312" s="222"/>
      <c r="G312" s="222"/>
      <c r="H312" s="222"/>
    </row>
    <row r="313" spans="1:8" ht="15.75" customHeight="1" thickBot="1">
      <c r="A313" s="231">
        <v>3061</v>
      </c>
      <c r="B313" s="213" t="s">
        <v>261</v>
      </c>
      <c r="C313" s="213">
        <v>6</v>
      </c>
      <c r="D313" s="213">
        <v>1</v>
      </c>
      <c r="E313" s="232" t="s">
        <v>269</v>
      </c>
      <c r="F313" s="219">
        <f>SUM(G313:H313)</f>
        <v>0</v>
      </c>
      <c r="G313" s="220"/>
      <c r="H313" s="221"/>
    </row>
    <row r="314" spans="1:8" ht="26.25" customHeight="1">
      <c r="A314" s="231">
        <v>3070</v>
      </c>
      <c r="B314" s="213" t="s">
        <v>261</v>
      </c>
      <c r="C314" s="213">
        <v>7</v>
      </c>
      <c r="D314" s="213">
        <v>0</v>
      </c>
      <c r="E314" s="232" t="s">
        <v>270</v>
      </c>
      <c r="F314" s="215">
        <f>SUM(F316)</f>
        <v>4500</v>
      </c>
      <c r="G314" s="215">
        <f>SUM(G316)</f>
        <v>4500</v>
      </c>
      <c r="H314" s="215">
        <f>SUM(H316)</f>
        <v>0</v>
      </c>
    </row>
    <row r="315" spans="1:8" s="216" customFormat="1" ht="10.5" customHeight="1">
      <c r="A315" s="231"/>
      <c r="B315" s="213"/>
      <c r="C315" s="213"/>
      <c r="D315" s="213"/>
      <c r="E315" s="232" t="s">
        <v>113</v>
      </c>
      <c r="F315" s="222"/>
      <c r="G315" s="222"/>
      <c r="H315" s="222"/>
    </row>
    <row r="316" spans="1:8" ht="26.25" customHeight="1" thickBot="1">
      <c r="A316" s="231">
        <v>3071</v>
      </c>
      <c r="B316" s="213" t="s">
        <v>261</v>
      </c>
      <c r="C316" s="213">
        <v>7</v>
      </c>
      <c r="D316" s="213">
        <v>1</v>
      </c>
      <c r="E316" s="232" t="s">
        <v>270</v>
      </c>
      <c r="F316" s="219">
        <f>SUM(G316:H316)</f>
        <v>4500</v>
      </c>
      <c r="G316" s="220">
        <v>4500</v>
      </c>
      <c r="H316" s="221"/>
    </row>
    <row r="317" spans="1:8" ht="27" customHeight="1">
      <c r="A317" s="231">
        <v>3080</v>
      </c>
      <c r="B317" s="213" t="s">
        <v>261</v>
      </c>
      <c r="C317" s="213">
        <v>8</v>
      </c>
      <c r="D317" s="213">
        <v>0</v>
      </c>
      <c r="E317" s="232" t="s">
        <v>271</v>
      </c>
      <c r="F317" s="215">
        <f>SUM(F319)</f>
        <v>0</v>
      </c>
      <c r="G317" s="215">
        <f>SUM(G319)</f>
        <v>0</v>
      </c>
      <c r="H317" s="215">
        <f>SUM(H319)</f>
        <v>0</v>
      </c>
    </row>
    <row r="318" spans="1:8" s="216" customFormat="1" ht="10.5" customHeight="1">
      <c r="A318" s="231"/>
      <c r="B318" s="213"/>
      <c r="C318" s="213"/>
      <c r="D318" s="213"/>
      <c r="E318" s="232" t="s">
        <v>113</v>
      </c>
      <c r="F318" s="222"/>
      <c r="G318" s="222"/>
      <c r="H318" s="222"/>
    </row>
    <row r="319" spans="1:8" ht="30" customHeight="1" thickBot="1">
      <c r="A319" s="231">
        <v>3081</v>
      </c>
      <c r="B319" s="213" t="s">
        <v>261</v>
      </c>
      <c r="C319" s="213">
        <v>8</v>
      </c>
      <c r="D319" s="213">
        <v>1</v>
      </c>
      <c r="E319" s="232" t="s">
        <v>271</v>
      </c>
      <c r="F319" s="219">
        <f>SUM(G319:H319)</f>
        <v>0</v>
      </c>
      <c r="G319" s="220"/>
      <c r="H319" s="221"/>
    </row>
    <row r="320" spans="1:8" s="216" customFormat="1" ht="10.5" customHeight="1">
      <c r="A320" s="231"/>
      <c r="B320" s="213"/>
      <c r="C320" s="213"/>
      <c r="D320" s="213"/>
      <c r="E320" s="232" t="s">
        <v>113</v>
      </c>
      <c r="F320" s="222"/>
      <c r="G320" s="222"/>
      <c r="H320" s="222"/>
    </row>
    <row r="321" spans="1:8" ht="13.5" customHeight="1">
      <c r="A321" s="231">
        <v>3090</v>
      </c>
      <c r="B321" s="213" t="s">
        <v>261</v>
      </c>
      <c r="C321" s="213">
        <v>9</v>
      </c>
      <c r="D321" s="213">
        <v>0</v>
      </c>
      <c r="E321" s="232" t="s">
        <v>272</v>
      </c>
      <c r="F321" s="222">
        <f>SUM(F323:F324)</f>
        <v>0</v>
      </c>
      <c r="G321" s="222">
        <f>SUM(G323:G324)</f>
        <v>0</v>
      </c>
      <c r="H321" s="222">
        <f>SUM(H323:H324)</f>
        <v>0</v>
      </c>
    </row>
    <row r="322" spans="1:8" s="216" customFormat="1" ht="10.5" customHeight="1">
      <c r="A322" s="231"/>
      <c r="B322" s="213"/>
      <c r="C322" s="213"/>
      <c r="D322" s="213"/>
      <c r="E322" s="232" t="s">
        <v>113</v>
      </c>
      <c r="F322" s="222"/>
      <c r="G322" s="222"/>
      <c r="H322" s="222"/>
    </row>
    <row r="323" spans="1:8" ht="17.25" customHeight="1" thickBot="1">
      <c r="A323" s="231">
        <v>3091</v>
      </c>
      <c r="B323" s="213" t="s">
        <v>261</v>
      </c>
      <c r="C323" s="213">
        <v>9</v>
      </c>
      <c r="D323" s="213">
        <v>1</v>
      </c>
      <c r="E323" s="232" t="s">
        <v>272</v>
      </c>
      <c r="F323" s="219">
        <f>SUM(G323:H323)</f>
        <v>0</v>
      </c>
      <c r="G323" s="222"/>
      <c r="H323" s="222"/>
    </row>
    <row r="324" spans="1:8" ht="27" customHeight="1" thickBot="1">
      <c r="A324" s="231">
        <v>3092</v>
      </c>
      <c r="B324" s="213" t="s">
        <v>261</v>
      </c>
      <c r="C324" s="213">
        <v>9</v>
      </c>
      <c r="D324" s="213">
        <v>2</v>
      </c>
      <c r="E324" s="232" t="s">
        <v>273</v>
      </c>
      <c r="F324" s="219">
        <f>SUM(G324:H324)</f>
        <v>0</v>
      </c>
      <c r="G324" s="222"/>
      <c r="H324" s="222"/>
    </row>
    <row r="325" spans="1:8" s="203" customFormat="1" ht="32.25" customHeight="1">
      <c r="A325" s="235">
        <v>3100</v>
      </c>
      <c r="B325" s="224" t="s">
        <v>274</v>
      </c>
      <c r="C325" s="224">
        <v>0</v>
      </c>
      <c r="D325" s="225">
        <v>0</v>
      </c>
      <c r="E325" s="236" t="s">
        <v>679</v>
      </c>
      <c r="F325" s="226">
        <f>SUM(F327)</f>
        <v>57867.6</v>
      </c>
      <c r="G325" s="226">
        <f>SUM(G327)</f>
        <v>57867.6</v>
      </c>
      <c r="H325" s="226">
        <f>SUM(H327)</f>
        <v>0</v>
      </c>
    </row>
    <row r="326" spans="1:8" ht="11.25" customHeight="1">
      <c r="A326" s="235"/>
      <c r="B326" s="204"/>
      <c r="C326" s="205"/>
      <c r="D326" s="206"/>
      <c r="E326" s="207" t="s">
        <v>5</v>
      </c>
      <c r="F326" s="208"/>
      <c r="G326" s="209"/>
      <c r="H326" s="210"/>
    </row>
    <row r="327" spans="1:8" ht="24">
      <c r="A327" s="235">
        <v>3110</v>
      </c>
      <c r="B327" s="213" t="s">
        <v>274</v>
      </c>
      <c r="C327" s="213">
        <v>1</v>
      </c>
      <c r="D327" s="214">
        <v>0</v>
      </c>
      <c r="E327" s="230" t="s">
        <v>275</v>
      </c>
      <c r="F327" s="215">
        <f>SUM(F329)</f>
        <v>57867.6</v>
      </c>
      <c r="G327" s="215">
        <f>SUM(G329)</f>
        <v>57867.6</v>
      </c>
      <c r="H327" s="215">
        <f>SUM(H329)</f>
        <v>0</v>
      </c>
    </row>
    <row r="328" spans="1:8" s="216" customFormat="1" ht="10.5" customHeight="1">
      <c r="A328" s="235"/>
      <c r="B328" s="204"/>
      <c r="C328" s="213"/>
      <c r="D328" s="214"/>
      <c r="E328" s="207" t="s">
        <v>113</v>
      </c>
      <c r="F328" s="215"/>
      <c r="G328" s="217"/>
      <c r="H328" s="218"/>
    </row>
    <row r="329" spans="1:8" ht="16.5" thickBot="1">
      <c r="A329" s="237">
        <v>3112</v>
      </c>
      <c r="B329" s="238" t="s">
        <v>274</v>
      </c>
      <c r="C329" s="238">
        <v>1</v>
      </c>
      <c r="D329" s="239">
        <v>2</v>
      </c>
      <c r="E329" s="240" t="s">
        <v>276</v>
      </c>
      <c r="F329" s="219">
        <f>SUM(G329:H329)-[1]Ekamutner!F97</f>
        <v>57867.6</v>
      </c>
      <c r="G329" s="220">
        <v>57867.6</v>
      </c>
      <c r="H329" s="221"/>
    </row>
    <row r="330" spans="1:8">
      <c r="B330" s="242"/>
      <c r="C330" s="243"/>
      <c r="D330" s="244"/>
    </row>
  </sheetData>
  <protectedRanges>
    <protectedRange sqref="G323:H324 G328:H329 F326:H326 F322:H322" name="Range24"/>
    <protectedRange sqref="G307:H307 G304:H304 F306:H306 G309:H310 F303:H303" name="Range22"/>
    <protectedRange sqref="G274:H275 F285:H285 G282:H283 G278:H279 G286:H286 F281:H281 F277:H277" name="Range20"/>
    <protectedRange sqref="G261:H261 F260:H260 F257:H257 G253:H255 G258:H258 F252:H252" name="Range18"/>
    <protectedRange sqref="F233:H233 G234:H236 F231:H231 G228:H229 F227:H227" name="Range16"/>
    <protectedRange sqref="G204:H207 G210:H213 F209:H209 F202:H202" name="Range14"/>
    <protectedRange sqref="G188:H188 G183:H183 F177:H177 G175:H175 G186:H186 F185:H185 F180:H180 G178:H178 F182:H182 F174:H174" name="Range12"/>
    <protectedRange sqref="G148:H153 G156:H156 F155:H155 F158:H158" name="Range10"/>
    <protectedRange sqref="G126:H128 G131:H135 F130:H130 F125:H125" name="Range8"/>
    <protectedRange sqref="F104:H104 G93:H93 F101:H101 F95:H95 F106:H106 G96:H96 G102:H102 F98:H98 G107:H107 G99:H99 F92:H92" name="Range6"/>
    <protectedRange sqref="G57:H57 F72:H72 G73 F62:H62 G67:H67 G63:H64 G69:H70 F66:H66 H51:H52 F51:F55 F50:H50 F58:H58" name="Range4"/>
    <protectedRange sqref="F11:H11 G12:H12 F9:H9" name="Range2"/>
    <protectedRange sqref="G56:H57" name="Range3"/>
    <protectedRange sqref="G73:H73 G81:H83 F75:H75 F92:H92 G76:H76 G89:H90 F78:H78 F80:H80 F88:H88 G86:H86 F85:H85" name="Range5"/>
    <protectedRange sqref="G108:H108 G110:H115 G117:H123" name="Range7"/>
    <protectedRange sqref="G147:H147 F146:H146 F140:H140 G138:H138 G141:H144 F137:H137" name="Range9"/>
    <protectedRange sqref="G166:H166 G169:H169 F165:H165 G161:H163 G172:H172 F171:H171 F168:H168 F160:H160" name="Range11"/>
    <protectedRange sqref="G192:H194 F199:H199 F191:H191 G189:H189 G197:H197 G200:H200 F196:H196 F188:H188" name="Range13"/>
    <protectedRange sqref="G222:H222 G225:H225 F224:H224 F221:H221 G216:H219 F215:H215" name="Range15"/>
    <protectedRange sqref="G238:H245 G248:H250 F247:H247" name="Range17"/>
    <protectedRange sqref="F265:H265 F273:H273 G266:H267 G270:H271 F269:H269 F263:H263" name="Range19"/>
    <protectedRange sqref="F303:H303 G289:H289 G301:H301 F291:H291 F300:H300 G292:H292 G297:H298 F294:H294 F296:H296 F288:H288" name="Range21"/>
    <protectedRange sqref="F318:H318 G316:H316 F315:H315 G313:H313 F320:H320 G319:H319 F312:H312" name="Range23"/>
    <protectedRange sqref="L13:L50 H44:H49 G13:H43 D41:D49 D13:D39 O13:O50" name="Range2_1"/>
    <protectedRange sqref="G44:G49" name="Range2_2"/>
    <protectedRange sqref="G51:G55" name="Range3_1"/>
  </protectedRanges>
  <mergeCells count="7">
    <mergeCell ref="B1:H1"/>
    <mergeCell ref="B2:H2"/>
    <mergeCell ref="A4:A5"/>
    <mergeCell ref="B4:B5"/>
    <mergeCell ref="C4:C5"/>
    <mergeCell ref="D4:D5"/>
    <mergeCell ref="E4:E5"/>
  </mergeCells>
  <pageMargins left="0.15748031496062992" right="0.15748031496062992" top="0.19685039370078741" bottom="0.15748031496062992" header="0.19685039370078741" footer="0.1574803149606299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workbookViewId="0">
      <selection activeCell="F225" sqref="F225"/>
    </sheetView>
  </sheetViews>
  <sheetFormatPr defaultRowHeight="12.75"/>
  <cols>
    <col min="1" max="1" width="5.85546875" style="32" customWidth="1"/>
    <col min="2" max="2" width="49.5703125" style="32" customWidth="1"/>
    <col min="3" max="3" width="7.28515625" style="74" customWidth="1"/>
    <col min="4" max="4" width="13.28515625" style="32" customWidth="1"/>
    <col min="5" max="5" width="12.28515625" style="32" customWidth="1"/>
    <col min="6" max="6" width="12" style="32" customWidth="1"/>
    <col min="7" max="16384" width="9.140625" style="32"/>
  </cols>
  <sheetData>
    <row r="1" spans="1:6" ht="18" customHeight="1">
      <c r="A1" s="321" t="s">
        <v>568</v>
      </c>
      <c r="B1" s="321"/>
      <c r="C1" s="321"/>
      <c r="D1" s="321"/>
      <c r="E1" s="321"/>
      <c r="F1" s="321"/>
    </row>
    <row r="2" spans="1:6" ht="39" customHeight="1">
      <c r="A2" s="322" t="s">
        <v>569</v>
      </c>
      <c r="B2" s="322"/>
      <c r="C2" s="322"/>
      <c r="D2" s="322"/>
      <c r="E2" s="322"/>
      <c r="F2" s="322"/>
    </row>
    <row r="3" spans="1:6" ht="15.75" customHeight="1">
      <c r="A3" s="76"/>
      <c r="B3" s="76"/>
      <c r="C3" s="76"/>
      <c r="D3" s="76"/>
      <c r="E3" s="76"/>
      <c r="F3" s="76"/>
    </row>
    <row r="4" spans="1:6" ht="18" customHeight="1" thickBot="1">
      <c r="A4" s="77"/>
      <c r="B4" s="78"/>
      <c r="C4" s="78"/>
      <c r="D4" s="77"/>
      <c r="E4" s="320" t="s">
        <v>279</v>
      </c>
      <c r="F4" s="320"/>
    </row>
    <row r="5" spans="1:6" ht="18" customHeight="1" thickBot="1">
      <c r="A5" s="327" t="s">
        <v>280</v>
      </c>
      <c r="B5" s="329" t="s">
        <v>281</v>
      </c>
      <c r="C5" s="330"/>
      <c r="D5" s="325" t="s">
        <v>4</v>
      </c>
      <c r="E5" s="323" t="s">
        <v>5</v>
      </c>
      <c r="F5" s="324"/>
    </row>
    <row r="6" spans="1:6" ht="39" customHeight="1" thickBot="1">
      <c r="A6" s="328"/>
      <c r="B6" s="331"/>
      <c r="C6" s="332"/>
      <c r="D6" s="326"/>
      <c r="E6" s="27" t="s">
        <v>6</v>
      </c>
      <c r="F6" s="27" t="s">
        <v>7</v>
      </c>
    </row>
    <row r="7" spans="1:6">
      <c r="A7" s="75">
        <v>1</v>
      </c>
      <c r="B7" s="75">
        <v>2</v>
      </c>
      <c r="C7" s="75" t="s">
        <v>115</v>
      </c>
      <c r="D7" s="12">
        <v>4</v>
      </c>
      <c r="E7" s="12">
        <v>5</v>
      </c>
      <c r="F7" s="11">
        <v>6</v>
      </c>
    </row>
    <row r="8" spans="1:6" ht="36.75" customHeight="1">
      <c r="A8" s="28">
        <v>4000</v>
      </c>
      <c r="B8" s="33" t="s">
        <v>282</v>
      </c>
      <c r="C8" s="34"/>
      <c r="D8" s="35">
        <f>SUM(D10,D169,D204)</f>
        <v>597604</v>
      </c>
      <c r="E8" s="35">
        <f>SUM(E10,E169,E204)</f>
        <v>597604</v>
      </c>
      <c r="F8" s="35">
        <f>SUM(F10,F169,F204)</f>
        <v>0</v>
      </c>
    </row>
    <row r="9" spans="1:6">
      <c r="A9" s="28"/>
      <c r="B9" s="36" t="s">
        <v>283</v>
      </c>
      <c r="C9" s="34"/>
      <c r="D9" s="35"/>
      <c r="E9" s="35"/>
      <c r="F9" s="35"/>
    </row>
    <row r="10" spans="1:6" ht="42" customHeight="1">
      <c r="A10" s="28">
        <v>4050</v>
      </c>
      <c r="B10" s="37" t="s">
        <v>284</v>
      </c>
      <c r="C10" s="38" t="s">
        <v>285</v>
      </c>
      <c r="D10" s="35">
        <f>SUM(D12,D25,D68,D83,D93,D125,D140)</f>
        <v>597604</v>
      </c>
      <c r="E10" s="35">
        <f>SUM(E12,E25,E68,E83,E93,E125,E140)</f>
        <v>597604</v>
      </c>
      <c r="F10" s="35">
        <f>SUM(F12,F25,F68,F83,F93,F125,F140)</f>
        <v>0</v>
      </c>
    </row>
    <row r="11" spans="1:6">
      <c r="A11" s="28"/>
      <c r="B11" s="36" t="s">
        <v>283</v>
      </c>
      <c r="C11" s="34"/>
      <c r="D11" s="35"/>
      <c r="E11" s="35"/>
      <c r="F11" s="35"/>
    </row>
    <row r="12" spans="1:6" ht="30.75" customHeight="1">
      <c r="A12" s="28">
        <v>4100</v>
      </c>
      <c r="B12" s="16" t="s">
        <v>286</v>
      </c>
      <c r="C12" s="39" t="s">
        <v>285</v>
      </c>
      <c r="D12" s="35">
        <f>SUM(D14,D19,D22)</f>
        <v>79216.100000000006</v>
      </c>
      <c r="E12" s="35">
        <f>SUM(E14,E19,E22)</f>
        <v>79216.100000000006</v>
      </c>
      <c r="F12" s="35" t="s">
        <v>10</v>
      </c>
    </row>
    <row r="13" spans="1:6">
      <c r="A13" s="28"/>
      <c r="B13" s="36" t="s">
        <v>283</v>
      </c>
      <c r="C13" s="34"/>
      <c r="D13" s="35"/>
      <c r="E13" s="35"/>
      <c r="F13" s="35"/>
    </row>
    <row r="14" spans="1:6" ht="24">
      <c r="A14" s="28">
        <v>4110</v>
      </c>
      <c r="B14" s="40" t="s">
        <v>287</v>
      </c>
      <c r="C14" s="39" t="s">
        <v>285</v>
      </c>
      <c r="D14" s="35">
        <f>SUM(D16:D18)</f>
        <v>79216.100000000006</v>
      </c>
      <c r="E14" s="35">
        <f>SUM(E16:E18)</f>
        <v>79216.100000000006</v>
      </c>
      <c r="F14" s="41" t="s">
        <v>108</v>
      </c>
    </row>
    <row r="15" spans="1:6">
      <c r="A15" s="28"/>
      <c r="B15" s="36" t="s">
        <v>113</v>
      </c>
      <c r="C15" s="39"/>
      <c r="D15" s="35"/>
      <c r="E15" s="35"/>
      <c r="F15" s="41"/>
    </row>
    <row r="16" spans="1:6" ht="24">
      <c r="A16" s="28">
        <v>4111</v>
      </c>
      <c r="B16" s="42" t="s">
        <v>288</v>
      </c>
      <c r="C16" s="43" t="s">
        <v>289</v>
      </c>
      <c r="D16" s="14">
        <f>SUM(E16:F16)</f>
        <v>79000</v>
      </c>
      <c r="E16" s="35">
        <v>79000</v>
      </c>
      <c r="F16" s="41" t="s">
        <v>108</v>
      </c>
    </row>
    <row r="17" spans="1:6" ht="24">
      <c r="A17" s="28">
        <v>4112</v>
      </c>
      <c r="B17" s="42" t="s">
        <v>290</v>
      </c>
      <c r="C17" s="43" t="s">
        <v>291</v>
      </c>
      <c r="D17" s="14">
        <f>SUM(E17:F17)</f>
        <v>216.1</v>
      </c>
      <c r="E17" s="35">
        <v>216.1</v>
      </c>
      <c r="F17" s="41" t="s">
        <v>108</v>
      </c>
    </row>
    <row r="18" spans="1:6">
      <c r="A18" s="28">
        <v>4114</v>
      </c>
      <c r="B18" s="42" t="s">
        <v>292</v>
      </c>
      <c r="C18" s="43" t="s">
        <v>293</v>
      </c>
      <c r="D18" s="14">
        <f>SUM(E18:F18)</f>
        <v>0</v>
      </c>
      <c r="E18" s="35">
        <v>0</v>
      </c>
      <c r="F18" s="41" t="s">
        <v>108</v>
      </c>
    </row>
    <row r="19" spans="1:6" ht="22.5">
      <c r="A19" s="28">
        <v>4120</v>
      </c>
      <c r="B19" s="44" t="s">
        <v>294</v>
      </c>
      <c r="C19" s="39" t="s">
        <v>285</v>
      </c>
      <c r="D19" s="35">
        <f>SUM(D21)</f>
        <v>0</v>
      </c>
      <c r="E19" s="35">
        <f>SUM(E21)</f>
        <v>0</v>
      </c>
      <c r="F19" s="41" t="s">
        <v>108</v>
      </c>
    </row>
    <row r="20" spans="1:6">
      <c r="A20" s="28"/>
      <c r="B20" s="36" t="s">
        <v>113</v>
      </c>
      <c r="C20" s="39"/>
      <c r="D20" s="35"/>
      <c r="E20" s="35"/>
      <c r="F20" s="41"/>
    </row>
    <row r="21" spans="1:6" ht="13.5" customHeight="1">
      <c r="A21" s="28">
        <v>4121</v>
      </c>
      <c r="B21" s="42" t="s">
        <v>295</v>
      </c>
      <c r="C21" s="43" t="s">
        <v>296</v>
      </c>
      <c r="D21" s="14">
        <f>SUM(E21:F21)</f>
        <v>0</v>
      </c>
      <c r="E21" s="35">
        <v>0</v>
      </c>
      <c r="F21" s="41" t="s">
        <v>108</v>
      </c>
    </row>
    <row r="22" spans="1:6" ht="25.5" customHeight="1">
      <c r="A22" s="28">
        <v>4130</v>
      </c>
      <c r="B22" s="44" t="s">
        <v>297</v>
      </c>
      <c r="C22" s="39" t="s">
        <v>285</v>
      </c>
      <c r="D22" s="35">
        <f>SUM(D24)</f>
        <v>0</v>
      </c>
      <c r="E22" s="35">
        <f>SUM(E24)</f>
        <v>0</v>
      </c>
      <c r="F22" s="35" t="s">
        <v>10</v>
      </c>
    </row>
    <row r="23" spans="1:6">
      <c r="A23" s="28"/>
      <c r="B23" s="36" t="s">
        <v>113</v>
      </c>
      <c r="C23" s="39"/>
      <c r="D23" s="35"/>
      <c r="E23" s="35"/>
      <c r="F23" s="41"/>
    </row>
    <row r="24" spans="1:6" ht="13.5" customHeight="1">
      <c r="A24" s="28">
        <v>4131</v>
      </c>
      <c r="B24" s="44" t="s">
        <v>298</v>
      </c>
      <c r="C24" s="43" t="s">
        <v>299</v>
      </c>
      <c r="D24" s="14">
        <f>SUM(E24:F24)</f>
        <v>0</v>
      </c>
      <c r="E24" s="35">
        <v>0</v>
      </c>
      <c r="F24" s="41" t="s">
        <v>10</v>
      </c>
    </row>
    <row r="25" spans="1:6" ht="36" customHeight="1">
      <c r="A25" s="28">
        <v>4200</v>
      </c>
      <c r="B25" s="42" t="s">
        <v>300</v>
      </c>
      <c r="C25" s="39" t="s">
        <v>285</v>
      </c>
      <c r="D25" s="35">
        <f>SUM(D27,D36,D41,D51,D54,D58)</f>
        <v>78233.5</v>
      </c>
      <c r="E25" s="35">
        <f>SUM(E27,E36,E41,E51,E54,E58)</f>
        <v>78233.5</v>
      </c>
      <c r="F25" s="41" t="s">
        <v>108</v>
      </c>
    </row>
    <row r="26" spans="1:6">
      <c r="A26" s="28"/>
      <c r="B26" s="36" t="s">
        <v>283</v>
      </c>
      <c r="C26" s="34"/>
      <c r="D26" s="35"/>
      <c r="E26" s="35"/>
      <c r="F26" s="35"/>
    </row>
    <row r="27" spans="1:6" ht="33">
      <c r="A27" s="28">
        <v>4210</v>
      </c>
      <c r="B27" s="44" t="s">
        <v>301</v>
      </c>
      <c r="C27" s="39" t="s">
        <v>285</v>
      </c>
      <c r="D27" s="35">
        <f>SUM(D29:D35)</f>
        <v>52020</v>
      </c>
      <c r="E27" s="35">
        <f>SUM(E29:E35)</f>
        <v>52020</v>
      </c>
      <c r="F27" s="41" t="s">
        <v>108</v>
      </c>
    </row>
    <row r="28" spans="1:6">
      <c r="A28" s="28"/>
      <c r="B28" s="36" t="s">
        <v>113</v>
      </c>
      <c r="C28" s="39"/>
      <c r="D28" s="35"/>
      <c r="E28" s="35"/>
      <c r="F28" s="41"/>
    </row>
    <row r="29" spans="1:6" ht="24">
      <c r="A29" s="28">
        <v>4211</v>
      </c>
      <c r="B29" s="42" t="s">
        <v>302</v>
      </c>
      <c r="C29" s="43" t="s">
        <v>303</v>
      </c>
      <c r="D29" s="14">
        <f t="shared" ref="D29:D35" si="0">SUM(E29:F29)</f>
        <v>0</v>
      </c>
      <c r="E29" s="35">
        <v>0</v>
      </c>
      <c r="F29" s="41" t="s">
        <v>108</v>
      </c>
    </row>
    <row r="30" spans="1:6">
      <c r="A30" s="28">
        <v>4212</v>
      </c>
      <c r="B30" s="44" t="s">
        <v>304</v>
      </c>
      <c r="C30" s="43" t="s">
        <v>305</v>
      </c>
      <c r="D30" s="14">
        <f t="shared" si="0"/>
        <v>8900</v>
      </c>
      <c r="E30" s="35">
        <v>8900</v>
      </c>
      <c r="F30" s="41" t="s">
        <v>108</v>
      </c>
    </row>
    <row r="31" spans="1:6">
      <c r="A31" s="28">
        <v>4213</v>
      </c>
      <c r="B31" s="42" t="s">
        <v>306</v>
      </c>
      <c r="C31" s="43" t="s">
        <v>307</v>
      </c>
      <c r="D31" s="14">
        <f t="shared" si="0"/>
        <v>41500</v>
      </c>
      <c r="E31" s="35">
        <v>41500</v>
      </c>
      <c r="F31" s="41" t="s">
        <v>108</v>
      </c>
    </row>
    <row r="32" spans="1:6">
      <c r="A32" s="28">
        <v>4214</v>
      </c>
      <c r="B32" s="42" t="s">
        <v>308</v>
      </c>
      <c r="C32" s="43" t="s">
        <v>309</v>
      </c>
      <c r="D32" s="14">
        <f t="shared" si="0"/>
        <v>1520</v>
      </c>
      <c r="E32" s="35">
        <v>1520</v>
      </c>
      <c r="F32" s="41" t="s">
        <v>108</v>
      </c>
    </row>
    <row r="33" spans="1:6">
      <c r="A33" s="28">
        <v>4215</v>
      </c>
      <c r="B33" s="42" t="s">
        <v>310</v>
      </c>
      <c r="C33" s="43" t="s">
        <v>311</v>
      </c>
      <c r="D33" s="14">
        <f t="shared" si="0"/>
        <v>100</v>
      </c>
      <c r="E33" s="35">
        <v>100</v>
      </c>
      <c r="F33" s="41" t="s">
        <v>108</v>
      </c>
    </row>
    <row r="34" spans="1:6" ht="17.25" customHeight="1">
      <c r="A34" s="28">
        <v>4216</v>
      </c>
      <c r="B34" s="42" t="s">
        <v>312</v>
      </c>
      <c r="C34" s="43" t="s">
        <v>313</v>
      </c>
      <c r="D34" s="14">
        <f t="shared" si="0"/>
        <v>0</v>
      </c>
      <c r="E34" s="35">
        <v>0</v>
      </c>
      <c r="F34" s="41" t="s">
        <v>108</v>
      </c>
    </row>
    <row r="35" spans="1:6">
      <c r="A35" s="28">
        <v>4217</v>
      </c>
      <c r="B35" s="42" t="s">
        <v>314</v>
      </c>
      <c r="C35" s="43" t="s">
        <v>315</v>
      </c>
      <c r="D35" s="14">
        <f t="shared" si="0"/>
        <v>0</v>
      </c>
      <c r="E35" s="35">
        <v>0</v>
      </c>
      <c r="F35" s="41" t="s">
        <v>108</v>
      </c>
    </row>
    <row r="36" spans="1:6" ht="24">
      <c r="A36" s="28">
        <v>4220</v>
      </c>
      <c r="B36" s="44" t="s">
        <v>316</v>
      </c>
      <c r="C36" s="39" t="s">
        <v>285</v>
      </c>
      <c r="D36" s="35">
        <f>SUM(D38:D40)</f>
        <v>668</v>
      </c>
      <c r="E36" s="35">
        <f>SUM(E38:E40)</f>
        <v>668</v>
      </c>
      <c r="F36" s="41" t="s">
        <v>108</v>
      </c>
    </row>
    <row r="37" spans="1:6">
      <c r="A37" s="28"/>
      <c r="B37" s="36" t="s">
        <v>113</v>
      </c>
      <c r="C37" s="39"/>
      <c r="D37" s="35"/>
      <c r="E37" s="35"/>
      <c r="F37" s="41"/>
    </row>
    <row r="38" spans="1:6">
      <c r="A38" s="28">
        <v>4221</v>
      </c>
      <c r="B38" s="42" t="s">
        <v>317</v>
      </c>
      <c r="C38" s="45">
        <v>4221</v>
      </c>
      <c r="D38" s="14">
        <f>SUM(E38:F38)</f>
        <v>668</v>
      </c>
      <c r="E38" s="35">
        <v>668</v>
      </c>
      <c r="F38" s="41" t="s">
        <v>108</v>
      </c>
    </row>
    <row r="39" spans="1:6">
      <c r="A39" s="28">
        <v>4222</v>
      </c>
      <c r="B39" s="42" t="s">
        <v>318</v>
      </c>
      <c r="C39" s="43" t="s">
        <v>319</v>
      </c>
      <c r="D39" s="14">
        <f>SUM(E39:F39)</f>
        <v>0</v>
      </c>
      <c r="E39" s="35">
        <v>0</v>
      </c>
      <c r="F39" s="41" t="s">
        <v>108</v>
      </c>
    </row>
    <row r="40" spans="1:6">
      <c r="A40" s="28">
        <v>4223</v>
      </c>
      <c r="B40" s="42" t="s">
        <v>320</v>
      </c>
      <c r="C40" s="43" t="s">
        <v>321</v>
      </c>
      <c r="D40" s="14">
        <f>SUM(E40:F40)</f>
        <v>0</v>
      </c>
      <c r="E40" s="35">
        <v>0</v>
      </c>
      <c r="F40" s="41" t="s">
        <v>108</v>
      </c>
    </row>
    <row r="41" spans="1:6" ht="45">
      <c r="A41" s="28">
        <v>4230</v>
      </c>
      <c r="B41" s="44" t="s">
        <v>322</v>
      </c>
      <c r="C41" s="39" t="s">
        <v>285</v>
      </c>
      <c r="D41" s="35">
        <f>SUM(D43:D50)</f>
        <v>17219.5</v>
      </c>
      <c r="E41" s="35">
        <f>SUM(E43:E50)</f>
        <v>17219.5</v>
      </c>
      <c r="F41" s="41" t="s">
        <v>108</v>
      </c>
    </row>
    <row r="42" spans="1:6">
      <c r="A42" s="28"/>
      <c r="B42" s="36" t="s">
        <v>113</v>
      </c>
      <c r="C42" s="39"/>
      <c r="D42" s="35"/>
      <c r="E42" s="35"/>
      <c r="F42" s="41"/>
    </row>
    <row r="43" spans="1:6">
      <c r="A43" s="28">
        <v>4231</v>
      </c>
      <c r="B43" s="42" t="s">
        <v>323</v>
      </c>
      <c r="C43" s="43" t="s">
        <v>324</v>
      </c>
      <c r="D43" s="14">
        <f>SUM(E43:F43)</f>
        <v>200</v>
      </c>
      <c r="E43" s="35">
        <v>200</v>
      </c>
      <c r="F43" s="41" t="s">
        <v>108</v>
      </c>
    </row>
    <row r="44" spans="1:6">
      <c r="A44" s="28">
        <v>4232</v>
      </c>
      <c r="B44" s="42" t="s">
        <v>325</v>
      </c>
      <c r="C44" s="43" t="s">
        <v>326</v>
      </c>
      <c r="D44" s="14">
        <f t="shared" ref="D44:D50" si="1">SUM(E44:F44)</f>
        <v>0</v>
      </c>
      <c r="E44" s="35">
        <v>0</v>
      </c>
      <c r="F44" s="41" t="s">
        <v>108</v>
      </c>
    </row>
    <row r="45" spans="1:6" ht="24">
      <c r="A45" s="28">
        <v>4233</v>
      </c>
      <c r="B45" s="42" t="s">
        <v>327</v>
      </c>
      <c r="C45" s="43" t="s">
        <v>328</v>
      </c>
      <c r="D45" s="14">
        <f t="shared" si="1"/>
        <v>496.8</v>
      </c>
      <c r="E45" s="35">
        <v>496.8</v>
      </c>
      <c r="F45" s="41" t="s">
        <v>108</v>
      </c>
    </row>
    <row r="46" spans="1:6">
      <c r="A46" s="28">
        <v>4234</v>
      </c>
      <c r="B46" s="42" t="s">
        <v>329</v>
      </c>
      <c r="C46" s="43" t="s">
        <v>330</v>
      </c>
      <c r="D46" s="14">
        <f t="shared" si="1"/>
        <v>650</v>
      </c>
      <c r="E46" s="35">
        <v>650</v>
      </c>
      <c r="F46" s="41" t="s">
        <v>108</v>
      </c>
    </row>
    <row r="47" spans="1:6">
      <c r="A47" s="28">
        <v>4235</v>
      </c>
      <c r="B47" s="46" t="s">
        <v>331</v>
      </c>
      <c r="C47" s="47">
        <v>4235</v>
      </c>
      <c r="D47" s="14">
        <f t="shared" si="1"/>
        <v>0</v>
      </c>
      <c r="E47" s="35">
        <v>0</v>
      </c>
      <c r="F47" s="41" t="s">
        <v>108</v>
      </c>
    </row>
    <row r="48" spans="1:6" ht="24">
      <c r="A48" s="28">
        <v>4236</v>
      </c>
      <c r="B48" s="42" t="s">
        <v>332</v>
      </c>
      <c r="C48" s="43" t="s">
        <v>333</v>
      </c>
      <c r="D48" s="14">
        <f t="shared" si="1"/>
        <v>0</v>
      </c>
      <c r="E48" s="35">
        <v>0</v>
      </c>
      <c r="F48" s="41" t="s">
        <v>108</v>
      </c>
    </row>
    <row r="49" spans="1:6">
      <c r="A49" s="28">
        <v>4237</v>
      </c>
      <c r="B49" s="42" t="s">
        <v>334</v>
      </c>
      <c r="C49" s="43" t="s">
        <v>335</v>
      </c>
      <c r="D49" s="14">
        <f t="shared" si="1"/>
        <v>1000</v>
      </c>
      <c r="E49" s="35">
        <v>1000</v>
      </c>
      <c r="F49" s="41" t="s">
        <v>108</v>
      </c>
    </row>
    <row r="50" spans="1:6">
      <c r="A50" s="28">
        <v>4238</v>
      </c>
      <c r="B50" s="42" t="s">
        <v>336</v>
      </c>
      <c r="C50" s="43" t="s">
        <v>337</v>
      </c>
      <c r="D50" s="14">
        <f t="shared" si="1"/>
        <v>14872.7</v>
      </c>
      <c r="E50" s="35">
        <v>14872.7</v>
      </c>
      <c r="F50" s="41" t="s">
        <v>108</v>
      </c>
    </row>
    <row r="51" spans="1:6" ht="24">
      <c r="A51" s="28">
        <v>4240</v>
      </c>
      <c r="B51" s="44" t="s">
        <v>338</v>
      </c>
      <c r="C51" s="39" t="s">
        <v>285</v>
      </c>
      <c r="D51" s="35">
        <f>SUM(D53)</f>
        <v>3126</v>
      </c>
      <c r="E51" s="35">
        <f>SUM(E53)</f>
        <v>3126</v>
      </c>
      <c r="F51" s="41" t="s">
        <v>108</v>
      </c>
    </row>
    <row r="52" spans="1:6">
      <c r="A52" s="28"/>
      <c r="B52" s="36" t="s">
        <v>113</v>
      </c>
      <c r="C52" s="39"/>
      <c r="D52" s="35"/>
      <c r="E52" s="35"/>
      <c r="F52" s="41"/>
    </row>
    <row r="53" spans="1:6">
      <c r="A53" s="28">
        <v>4241</v>
      </c>
      <c r="B53" s="42" t="s">
        <v>339</v>
      </c>
      <c r="C53" s="43" t="s">
        <v>340</v>
      </c>
      <c r="D53" s="14">
        <f>SUM(E53:F53)</f>
        <v>3126</v>
      </c>
      <c r="E53" s="35">
        <v>3126</v>
      </c>
      <c r="F53" s="41" t="s">
        <v>108</v>
      </c>
    </row>
    <row r="54" spans="1:6" ht="28.5" customHeight="1">
      <c r="A54" s="28">
        <v>4250</v>
      </c>
      <c r="B54" s="44" t="s">
        <v>341</v>
      </c>
      <c r="C54" s="39" t="s">
        <v>285</v>
      </c>
      <c r="D54" s="35">
        <f>SUM(D56:D57)</f>
        <v>1300</v>
      </c>
      <c r="E54" s="35">
        <f>SUM(E56:E57)</f>
        <v>1300</v>
      </c>
      <c r="F54" s="41" t="s">
        <v>108</v>
      </c>
    </row>
    <row r="55" spans="1:6">
      <c r="A55" s="28"/>
      <c r="B55" s="36" t="s">
        <v>113</v>
      </c>
      <c r="C55" s="39"/>
      <c r="D55" s="35"/>
      <c r="E55" s="35"/>
      <c r="F55" s="41"/>
    </row>
    <row r="56" spans="1:6" ht="24">
      <c r="A56" s="28">
        <v>4251</v>
      </c>
      <c r="B56" s="42" t="s">
        <v>342</v>
      </c>
      <c r="C56" s="43" t="s">
        <v>343</v>
      </c>
      <c r="D56" s="14">
        <f>SUM(E56:F56)</f>
        <v>500</v>
      </c>
      <c r="E56" s="35">
        <v>500</v>
      </c>
      <c r="F56" s="41" t="s">
        <v>108</v>
      </c>
    </row>
    <row r="57" spans="1:6" ht="24">
      <c r="A57" s="28">
        <v>4252</v>
      </c>
      <c r="B57" s="42" t="s">
        <v>344</v>
      </c>
      <c r="C57" s="43" t="s">
        <v>345</v>
      </c>
      <c r="D57" s="14">
        <f>SUM(E57:F57)</f>
        <v>800</v>
      </c>
      <c r="E57" s="35">
        <v>800</v>
      </c>
      <c r="F57" s="41" t="s">
        <v>108</v>
      </c>
    </row>
    <row r="58" spans="1:6" ht="33">
      <c r="A58" s="28">
        <v>4260</v>
      </c>
      <c r="B58" s="44" t="s">
        <v>346</v>
      </c>
      <c r="C58" s="39" t="s">
        <v>285</v>
      </c>
      <c r="D58" s="35">
        <f>SUM(D60:D67)</f>
        <v>3900</v>
      </c>
      <c r="E58" s="35">
        <f>SUM(E60:E67)</f>
        <v>3900</v>
      </c>
      <c r="F58" s="41" t="s">
        <v>108</v>
      </c>
    </row>
    <row r="59" spans="1:6">
      <c r="A59" s="28"/>
      <c r="B59" s="36" t="s">
        <v>113</v>
      </c>
      <c r="C59" s="39"/>
      <c r="D59" s="35"/>
      <c r="E59" s="35"/>
      <c r="F59" s="41"/>
    </row>
    <row r="60" spans="1:6">
      <c r="A60" s="28">
        <v>4261</v>
      </c>
      <c r="B60" s="42" t="s">
        <v>347</v>
      </c>
      <c r="C60" s="43" t="s">
        <v>348</v>
      </c>
      <c r="D60" s="14">
        <f t="shared" ref="D60:D67" si="2">SUM(E60:F60)</f>
        <v>950</v>
      </c>
      <c r="E60" s="35">
        <v>950</v>
      </c>
      <c r="F60" s="41" t="s">
        <v>108</v>
      </c>
    </row>
    <row r="61" spans="1:6">
      <c r="A61" s="28">
        <v>4262</v>
      </c>
      <c r="B61" s="42" t="s">
        <v>349</v>
      </c>
      <c r="C61" s="43" t="s">
        <v>350</v>
      </c>
      <c r="D61" s="14">
        <f t="shared" si="2"/>
        <v>0</v>
      </c>
      <c r="E61" s="35">
        <v>0</v>
      </c>
      <c r="F61" s="41" t="s">
        <v>108</v>
      </c>
    </row>
    <row r="62" spans="1:6" ht="24">
      <c r="A62" s="28">
        <v>4263</v>
      </c>
      <c r="B62" s="42" t="s">
        <v>351</v>
      </c>
      <c r="C62" s="43" t="s">
        <v>352</v>
      </c>
      <c r="D62" s="14">
        <f t="shared" si="2"/>
        <v>0</v>
      </c>
      <c r="E62" s="35">
        <v>0</v>
      </c>
      <c r="F62" s="41" t="s">
        <v>108</v>
      </c>
    </row>
    <row r="63" spans="1:6">
      <c r="A63" s="28">
        <v>4264</v>
      </c>
      <c r="B63" s="42" t="s">
        <v>353</v>
      </c>
      <c r="C63" s="43" t="s">
        <v>354</v>
      </c>
      <c r="D63" s="14">
        <f t="shared" si="2"/>
        <v>1600</v>
      </c>
      <c r="E63" s="35">
        <v>1600</v>
      </c>
      <c r="F63" s="41" t="s">
        <v>108</v>
      </c>
    </row>
    <row r="64" spans="1:6" ht="24">
      <c r="A64" s="28">
        <v>4265</v>
      </c>
      <c r="B64" s="48" t="s">
        <v>355</v>
      </c>
      <c r="C64" s="43" t="s">
        <v>356</v>
      </c>
      <c r="D64" s="14">
        <f t="shared" si="2"/>
        <v>0</v>
      </c>
      <c r="E64" s="35">
        <v>0</v>
      </c>
      <c r="F64" s="41" t="s">
        <v>108</v>
      </c>
    </row>
    <row r="65" spans="1:6">
      <c r="A65" s="28">
        <v>4266</v>
      </c>
      <c r="B65" s="42" t="s">
        <v>357</v>
      </c>
      <c r="C65" s="43" t="s">
        <v>358</v>
      </c>
      <c r="D65" s="14">
        <f t="shared" si="2"/>
        <v>0</v>
      </c>
      <c r="E65" s="35">
        <v>0</v>
      </c>
      <c r="F65" s="41" t="s">
        <v>108</v>
      </c>
    </row>
    <row r="66" spans="1:6">
      <c r="A66" s="28">
        <v>4267</v>
      </c>
      <c r="B66" s="42" t="s">
        <v>359</v>
      </c>
      <c r="C66" s="43" t="s">
        <v>360</v>
      </c>
      <c r="D66" s="14">
        <f t="shared" si="2"/>
        <v>350</v>
      </c>
      <c r="E66" s="35">
        <v>350</v>
      </c>
      <c r="F66" s="41" t="s">
        <v>108</v>
      </c>
    </row>
    <row r="67" spans="1:6">
      <c r="A67" s="28">
        <v>4268</v>
      </c>
      <c r="B67" s="42" t="s">
        <v>361</v>
      </c>
      <c r="C67" s="43" t="s">
        <v>362</v>
      </c>
      <c r="D67" s="14">
        <f t="shared" si="2"/>
        <v>1000</v>
      </c>
      <c r="E67" s="35">
        <v>1000</v>
      </c>
      <c r="F67" s="41" t="s">
        <v>108</v>
      </c>
    </row>
    <row r="68" spans="1:6" ht="11.25" customHeight="1">
      <c r="A68" s="28">
        <v>4300</v>
      </c>
      <c r="B68" s="44" t="s">
        <v>363</v>
      </c>
      <c r="C68" s="39" t="s">
        <v>285</v>
      </c>
      <c r="D68" s="35">
        <f>SUM(D70,D74,D78)</f>
        <v>0</v>
      </c>
      <c r="E68" s="35">
        <f>SUM(E70,E74,E78)</f>
        <v>0</v>
      </c>
      <c r="F68" s="41" t="s">
        <v>108</v>
      </c>
    </row>
    <row r="69" spans="1:6">
      <c r="A69" s="28"/>
      <c r="B69" s="36" t="s">
        <v>283</v>
      </c>
      <c r="C69" s="34"/>
      <c r="D69" s="35"/>
      <c r="E69" s="35"/>
      <c r="F69" s="35"/>
    </row>
    <row r="70" spans="1:6">
      <c r="A70" s="28">
        <v>4310</v>
      </c>
      <c r="B70" s="44" t="s">
        <v>364</v>
      </c>
      <c r="C70" s="39" t="s">
        <v>285</v>
      </c>
      <c r="D70" s="35">
        <f>SUM(D72:D73)</f>
        <v>0</v>
      </c>
      <c r="E70" s="35">
        <f>SUM(E72:E73)</f>
        <v>0</v>
      </c>
      <c r="F70" s="35" t="s">
        <v>10</v>
      </c>
    </row>
    <row r="71" spans="1:6">
      <c r="A71" s="28"/>
      <c r="B71" s="36" t="s">
        <v>113</v>
      </c>
      <c r="C71" s="39"/>
      <c r="D71" s="35"/>
      <c r="E71" s="35"/>
      <c r="F71" s="41"/>
    </row>
    <row r="72" spans="1:6">
      <c r="A72" s="28">
        <v>4311</v>
      </c>
      <c r="B72" s="42" t="s">
        <v>365</v>
      </c>
      <c r="C72" s="43" t="s">
        <v>366</v>
      </c>
      <c r="D72" s="14">
        <f>SUM(E72:F72)</f>
        <v>0</v>
      </c>
      <c r="E72" s="35">
        <v>0</v>
      </c>
      <c r="F72" s="41" t="s">
        <v>108</v>
      </c>
    </row>
    <row r="73" spans="1:6">
      <c r="A73" s="28">
        <v>4312</v>
      </c>
      <c r="B73" s="42" t="s">
        <v>367</v>
      </c>
      <c r="C73" s="43" t="s">
        <v>368</v>
      </c>
      <c r="D73" s="14">
        <f>SUM(E73:F73)</f>
        <v>0</v>
      </c>
      <c r="E73" s="35">
        <v>0</v>
      </c>
      <c r="F73" s="41" t="s">
        <v>108</v>
      </c>
    </row>
    <row r="74" spans="1:6">
      <c r="A74" s="28">
        <v>4320</v>
      </c>
      <c r="B74" s="44" t="s">
        <v>369</v>
      </c>
      <c r="C74" s="39" t="s">
        <v>285</v>
      </c>
      <c r="D74" s="35">
        <f>SUM(D76:D77)</f>
        <v>0</v>
      </c>
      <c r="E74" s="35">
        <f>SUM(E76:E77)</f>
        <v>0</v>
      </c>
      <c r="F74" s="35" t="s">
        <v>10</v>
      </c>
    </row>
    <row r="75" spans="1:6">
      <c r="A75" s="28"/>
      <c r="B75" s="36" t="s">
        <v>113</v>
      </c>
      <c r="C75" s="39"/>
      <c r="D75" s="35"/>
      <c r="E75" s="35"/>
      <c r="F75" s="41"/>
    </row>
    <row r="76" spans="1:6" ht="15.75" customHeight="1">
      <c r="A76" s="28">
        <v>4321</v>
      </c>
      <c r="B76" s="42" t="s">
        <v>370</v>
      </c>
      <c r="C76" s="43" t="s">
        <v>371</v>
      </c>
      <c r="D76" s="14">
        <f>SUM(E76:F76)</f>
        <v>0</v>
      </c>
      <c r="E76" s="35">
        <v>0</v>
      </c>
      <c r="F76" s="41" t="s">
        <v>108</v>
      </c>
    </row>
    <row r="77" spans="1:6">
      <c r="A77" s="28">
        <v>4322</v>
      </c>
      <c r="B77" s="42" t="s">
        <v>372</v>
      </c>
      <c r="C77" s="43" t="s">
        <v>373</v>
      </c>
      <c r="D77" s="14">
        <f>SUM(E77:F77)</f>
        <v>0</v>
      </c>
      <c r="E77" s="35">
        <v>0</v>
      </c>
      <c r="F77" s="41" t="s">
        <v>108</v>
      </c>
    </row>
    <row r="78" spans="1:6" ht="22.5">
      <c r="A78" s="28">
        <v>4330</v>
      </c>
      <c r="B78" s="44" t="s">
        <v>374</v>
      </c>
      <c r="C78" s="39" t="s">
        <v>285</v>
      </c>
      <c r="D78" s="35">
        <f>SUM(D80:D82)</f>
        <v>0</v>
      </c>
      <c r="E78" s="35">
        <f>SUM(E80:E82)</f>
        <v>0</v>
      </c>
      <c r="F78" s="41" t="s">
        <v>108</v>
      </c>
    </row>
    <row r="79" spans="1:6">
      <c r="A79" s="28"/>
      <c r="B79" s="36" t="s">
        <v>113</v>
      </c>
      <c r="C79" s="39"/>
      <c r="D79" s="35"/>
      <c r="E79" s="35"/>
      <c r="F79" s="41"/>
    </row>
    <row r="80" spans="1:6" ht="24">
      <c r="A80" s="28">
        <v>4331</v>
      </c>
      <c r="B80" s="42" t="s">
        <v>375</v>
      </c>
      <c r="C80" s="43" t="s">
        <v>376</v>
      </c>
      <c r="D80" s="14">
        <f>SUM(E80:F80)</f>
        <v>0</v>
      </c>
      <c r="E80" s="35">
        <v>0</v>
      </c>
      <c r="F80" s="41" t="s">
        <v>108</v>
      </c>
    </row>
    <row r="81" spans="1:6">
      <c r="A81" s="28">
        <v>4332</v>
      </c>
      <c r="B81" s="42" t="s">
        <v>377</v>
      </c>
      <c r="C81" s="43" t="s">
        <v>378</v>
      </c>
      <c r="D81" s="14">
        <f>SUM(E81:F81)</f>
        <v>0</v>
      </c>
      <c r="E81" s="35">
        <v>0</v>
      </c>
      <c r="F81" s="41" t="s">
        <v>108</v>
      </c>
    </row>
    <row r="82" spans="1:6">
      <c r="A82" s="28">
        <v>4333</v>
      </c>
      <c r="B82" s="42" t="s">
        <v>379</v>
      </c>
      <c r="C82" s="43" t="s">
        <v>380</v>
      </c>
      <c r="D82" s="14">
        <f>SUM(E82:F82)</f>
        <v>0</v>
      </c>
      <c r="E82" s="35">
        <v>0</v>
      </c>
      <c r="F82" s="41" t="s">
        <v>108</v>
      </c>
    </row>
    <row r="83" spans="1:6">
      <c r="A83" s="28">
        <v>4400</v>
      </c>
      <c r="B83" s="42" t="s">
        <v>381</v>
      </c>
      <c r="C83" s="39" t="s">
        <v>285</v>
      </c>
      <c r="D83" s="35">
        <f>SUM(D85,D89)</f>
        <v>373981.8</v>
      </c>
      <c r="E83" s="35">
        <f>SUM(E85,E89)</f>
        <v>373981.8</v>
      </c>
      <c r="F83" s="41" t="s">
        <v>108</v>
      </c>
    </row>
    <row r="84" spans="1:6">
      <c r="A84" s="28"/>
      <c r="B84" s="36" t="s">
        <v>283</v>
      </c>
      <c r="C84" s="34"/>
      <c r="D84" s="35"/>
      <c r="E84" s="35"/>
      <c r="F84" s="35"/>
    </row>
    <row r="85" spans="1:6" ht="24">
      <c r="A85" s="28">
        <v>4410</v>
      </c>
      <c r="B85" s="44" t="s">
        <v>382</v>
      </c>
      <c r="C85" s="39" t="s">
        <v>285</v>
      </c>
      <c r="D85" s="35">
        <f>SUM(D87:D88)</f>
        <v>373981.8</v>
      </c>
      <c r="E85" s="35">
        <f>SUM(E87:E88)</f>
        <v>373981.8</v>
      </c>
      <c r="F85" s="35" t="s">
        <v>10</v>
      </c>
    </row>
    <row r="86" spans="1:6">
      <c r="A86" s="28"/>
      <c r="B86" s="36" t="s">
        <v>113</v>
      </c>
      <c r="C86" s="39"/>
      <c r="D86" s="35"/>
      <c r="E86" s="35"/>
      <c r="F86" s="41"/>
    </row>
    <row r="87" spans="1:6" ht="24">
      <c r="A87" s="28">
        <v>4411</v>
      </c>
      <c r="B87" s="42" t="s">
        <v>383</v>
      </c>
      <c r="C87" s="43" t="s">
        <v>384</v>
      </c>
      <c r="D87" s="14">
        <f>SUM(E87:F87)</f>
        <v>373981.8</v>
      </c>
      <c r="E87" s="35">
        <v>373981.8</v>
      </c>
      <c r="F87" s="41" t="s">
        <v>108</v>
      </c>
    </row>
    <row r="88" spans="1:6" ht="24">
      <c r="A88" s="28">
        <v>4412</v>
      </c>
      <c r="B88" s="42" t="s">
        <v>385</v>
      </c>
      <c r="C88" s="43" t="s">
        <v>386</v>
      </c>
      <c r="D88" s="14">
        <f>SUM(E88:F88)</f>
        <v>0</v>
      </c>
      <c r="E88" s="35">
        <v>0</v>
      </c>
      <c r="F88" s="41" t="s">
        <v>108</v>
      </c>
    </row>
    <row r="89" spans="1:6" ht="24">
      <c r="A89" s="28">
        <v>4420</v>
      </c>
      <c r="B89" s="44" t="s">
        <v>387</v>
      </c>
      <c r="C89" s="39" t="s">
        <v>285</v>
      </c>
      <c r="D89" s="35">
        <f>SUM(D91:D92)</f>
        <v>0</v>
      </c>
      <c r="E89" s="35">
        <f>SUM(E91:E92)</f>
        <v>0</v>
      </c>
      <c r="F89" s="35" t="s">
        <v>10</v>
      </c>
    </row>
    <row r="90" spans="1:6">
      <c r="A90" s="28"/>
      <c r="B90" s="36" t="s">
        <v>113</v>
      </c>
      <c r="C90" s="39"/>
      <c r="D90" s="35"/>
      <c r="E90" s="35"/>
      <c r="F90" s="41"/>
    </row>
    <row r="91" spans="1:6" ht="24">
      <c r="A91" s="28">
        <v>4421</v>
      </c>
      <c r="B91" s="42" t="s">
        <v>388</v>
      </c>
      <c r="C91" s="43" t="s">
        <v>389</v>
      </c>
      <c r="D91" s="14">
        <f>SUM(E91:F91)</f>
        <v>0</v>
      </c>
      <c r="E91" s="35">
        <v>0</v>
      </c>
      <c r="F91" s="41" t="s">
        <v>108</v>
      </c>
    </row>
    <row r="92" spans="1:6" ht="24">
      <c r="A92" s="28">
        <v>4422</v>
      </c>
      <c r="B92" s="42" t="s">
        <v>390</v>
      </c>
      <c r="C92" s="43" t="s">
        <v>391</v>
      </c>
      <c r="D92" s="14">
        <f>SUM(E92:F92)</f>
        <v>0</v>
      </c>
      <c r="E92" s="35">
        <v>0</v>
      </c>
      <c r="F92" s="41" t="s">
        <v>108</v>
      </c>
    </row>
    <row r="93" spans="1:6" ht="22.5">
      <c r="A93" s="28">
        <v>4500</v>
      </c>
      <c r="B93" s="48" t="s">
        <v>392</v>
      </c>
      <c r="C93" s="39" t="s">
        <v>285</v>
      </c>
      <c r="D93" s="35">
        <f>SUM(D95,D99,D103,D114)</f>
        <v>500</v>
      </c>
      <c r="E93" s="35">
        <f>SUM(E95,E99,E103,E114)</f>
        <v>500</v>
      </c>
      <c r="F93" s="41" t="s">
        <v>108</v>
      </c>
    </row>
    <row r="94" spans="1:6">
      <c r="A94" s="28"/>
      <c r="B94" s="36" t="s">
        <v>283</v>
      </c>
      <c r="C94" s="34"/>
      <c r="D94" s="35"/>
      <c r="E94" s="35"/>
      <c r="F94" s="35"/>
    </row>
    <row r="95" spans="1:6" ht="24">
      <c r="A95" s="28">
        <v>4510</v>
      </c>
      <c r="B95" s="49" t="s">
        <v>393</v>
      </c>
      <c r="C95" s="39" t="s">
        <v>285</v>
      </c>
      <c r="D95" s="35">
        <f>SUM(D97:D98)</f>
        <v>0</v>
      </c>
      <c r="E95" s="35">
        <f>SUM(E97:E98)</f>
        <v>0</v>
      </c>
      <c r="F95" s="35" t="s">
        <v>10</v>
      </c>
    </row>
    <row r="96" spans="1:6">
      <c r="A96" s="28"/>
      <c r="B96" s="36" t="s">
        <v>113</v>
      </c>
      <c r="C96" s="39"/>
      <c r="D96" s="35"/>
      <c r="E96" s="35"/>
      <c r="F96" s="41"/>
    </row>
    <row r="97" spans="1:6" ht="24">
      <c r="A97" s="28">
        <v>4511</v>
      </c>
      <c r="B97" s="50" t="s">
        <v>394</v>
      </c>
      <c r="C97" s="43" t="s">
        <v>395</v>
      </c>
      <c r="D97" s="14">
        <f>SUM(E97:F97)</f>
        <v>0</v>
      </c>
      <c r="E97" s="51">
        <v>0</v>
      </c>
      <c r="F97" s="41" t="s">
        <v>108</v>
      </c>
    </row>
    <row r="98" spans="1:6" ht="24">
      <c r="A98" s="28">
        <v>4512</v>
      </c>
      <c r="B98" s="42" t="s">
        <v>396</v>
      </c>
      <c r="C98" s="43" t="s">
        <v>397</v>
      </c>
      <c r="D98" s="14">
        <f>SUM(E98:F98)</f>
        <v>0</v>
      </c>
      <c r="E98" s="51">
        <v>0</v>
      </c>
      <c r="F98" s="41" t="s">
        <v>108</v>
      </c>
    </row>
    <row r="99" spans="1:6" ht="24">
      <c r="A99" s="28">
        <v>4520</v>
      </c>
      <c r="B99" s="49" t="s">
        <v>398</v>
      </c>
      <c r="C99" s="39" t="s">
        <v>285</v>
      </c>
      <c r="D99" s="35">
        <f>SUM(D101:D102)</f>
        <v>0</v>
      </c>
      <c r="E99" s="35">
        <f>SUM(E101:E102)</f>
        <v>0</v>
      </c>
      <c r="F99" s="35" t="s">
        <v>10</v>
      </c>
    </row>
    <row r="100" spans="1:6">
      <c r="A100" s="28"/>
      <c r="B100" s="36" t="s">
        <v>113</v>
      </c>
      <c r="C100" s="39"/>
      <c r="D100" s="35"/>
      <c r="E100" s="35"/>
      <c r="F100" s="41"/>
    </row>
    <row r="101" spans="1:6" ht="30" customHeight="1">
      <c r="A101" s="28">
        <v>4521</v>
      </c>
      <c r="B101" s="42" t="s">
        <v>399</v>
      </c>
      <c r="C101" s="43" t="s">
        <v>400</v>
      </c>
      <c r="D101" s="14">
        <f>SUM(E101:F101)</f>
        <v>0</v>
      </c>
      <c r="E101" s="35">
        <v>0</v>
      </c>
      <c r="F101" s="41" t="s">
        <v>108</v>
      </c>
    </row>
    <row r="102" spans="1:6" ht="24">
      <c r="A102" s="28">
        <v>4522</v>
      </c>
      <c r="B102" s="42" t="s">
        <v>401</v>
      </c>
      <c r="C102" s="43" t="s">
        <v>402</v>
      </c>
      <c r="D102" s="14">
        <f>SUM(E102:F102)</f>
        <v>0</v>
      </c>
      <c r="E102" s="52">
        <v>0</v>
      </c>
      <c r="F102" s="41" t="s">
        <v>108</v>
      </c>
    </row>
    <row r="103" spans="1:6" ht="38.25" customHeight="1">
      <c r="A103" s="28">
        <v>4530</v>
      </c>
      <c r="B103" s="49" t="s">
        <v>403</v>
      </c>
      <c r="C103" s="39" t="s">
        <v>285</v>
      </c>
      <c r="D103" s="35">
        <f>SUM(D105:D107)</f>
        <v>500</v>
      </c>
      <c r="E103" s="35">
        <f>SUM(E105:E107)</f>
        <v>500</v>
      </c>
      <c r="F103" s="41" t="s">
        <v>108</v>
      </c>
    </row>
    <row r="104" spans="1:6">
      <c r="A104" s="28"/>
      <c r="B104" s="36" t="s">
        <v>113</v>
      </c>
      <c r="C104" s="39"/>
      <c r="D104" s="35"/>
      <c r="E104" s="35"/>
      <c r="F104" s="41" t="s">
        <v>108</v>
      </c>
    </row>
    <row r="105" spans="1:6" ht="38.25" customHeight="1">
      <c r="A105" s="28">
        <v>4531</v>
      </c>
      <c r="B105" s="46" t="s">
        <v>404</v>
      </c>
      <c r="C105" s="43" t="s">
        <v>405</v>
      </c>
      <c r="D105" s="14">
        <f>SUM(E105:F105)</f>
        <v>0</v>
      </c>
      <c r="E105" s="35">
        <v>0</v>
      </c>
      <c r="F105" s="41" t="s">
        <v>108</v>
      </c>
    </row>
    <row r="106" spans="1:6" ht="38.25" customHeight="1">
      <c r="A106" s="28">
        <v>4532</v>
      </c>
      <c r="B106" s="46" t="s">
        <v>406</v>
      </c>
      <c r="C106" s="43" t="s">
        <v>407</v>
      </c>
      <c r="D106" s="14">
        <f>SUM(E106:F106)</f>
        <v>0</v>
      </c>
      <c r="E106" s="35">
        <v>0</v>
      </c>
      <c r="F106" s="41" t="s">
        <v>108</v>
      </c>
    </row>
    <row r="107" spans="1:6" ht="24">
      <c r="A107" s="28">
        <v>4533</v>
      </c>
      <c r="B107" s="46" t="s">
        <v>408</v>
      </c>
      <c r="C107" s="43" t="s">
        <v>409</v>
      </c>
      <c r="D107" s="35">
        <f>SUM(D109,D112,D113)</f>
        <v>500</v>
      </c>
      <c r="E107" s="35">
        <f>SUM(E109,E112,E113)</f>
        <v>500</v>
      </c>
      <c r="F107" s="41" t="s">
        <v>108</v>
      </c>
    </row>
    <row r="108" spans="1:6">
      <c r="A108" s="28"/>
      <c r="B108" s="53" t="s">
        <v>283</v>
      </c>
      <c r="C108" s="43"/>
      <c r="D108" s="35"/>
      <c r="E108" s="35"/>
      <c r="F108" s="41" t="s">
        <v>108</v>
      </c>
    </row>
    <row r="109" spans="1:6" ht="24">
      <c r="A109" s="28">
        <v>4534</v>
      </c>
      <c r="B109" s="53" t="s">
        <v>410</v>
      </c>
      <c r="C109" s="43"/>
      <c r="D109" s="35">
        <f>SUM(D111:D111)</f>
        <v>0</v>
      </c>
      <c r="E109" s="35">
        <f>SUM(E111:E111)</f>
        <v>0</v>
      </c>
      <c r="F109" s="41" t="s">
        <v>108</v>
      </c>
    </row>
    <row r="110" spans="1:6">
      <c r="A110" s="28"/>
      <c r="B110" s="53" t="s">
        <v>411</v>
      </c>
      <c r="C110" s="43"/>
      <c r="D110" s="35"/>
      <c r="E110" s="35"/>
      <c r="F110" s="41" t="s">
        <v>108</v>
      </c>
    </row>
    <row r="111" spans="1:6">
      <c r="A111" s="28">
        <v>4536</v>
      </c>
      <c r="B111" s="53" t="s">
        <v>412</v>
      </c>
      <c r="C111" s="43"/>
      <c r="D111" s="14">
        <f>SUM(E111:F111)</f>
        <v>0</v>
      </c>
      <c r="E111" s="35">
        <v>0</v>
      </c>
      <c r="F111" s="41" t="s">
        <v>108</v>
      </c>
    </row>
    <row r="112" spans="1:6">
      <c r="A112" s="28">
        <v>4537</v>
      </c>
      <c r="B112" s="53" t="s">
        <v>413</v>
      </c>
      <c r="C112" s="43"/>
      <c r="D112" s="14">
        <f>SUM(E112:F112)</f>
        <v>0</v>
      </c>
      <c r="E112" s="35">
        <v>0</v>
      </c>
      <c r="F112" s="41" t="s">
        <v>108</v>
      </c>
    </row>
    <row r="113" spans="1:6">
      <c r="A113" s="28">
        <v>4538</v>
      </c>
      <c r="B113" s="53" t="s">
        <v>414</v>
      </c>
      <c r="C113" s="43"/>
      <c r="D113" s="14">
        <f>SUM(E113:F113)</f>
        <v>500</v>
      </c>
      <c r="E113" s="35">
        <v>500</v>
      </c>
      <c r="F113" s="41" t="s">
        <v>108</v>
      </c>
    </row>
    <row r="114" spans="1:6" ht="24">
      <c r="A114" s="28">
        <v>4540</v>
      </c>
      <c r="B114" s="49" t="s">
        <v>415</v>
      </c>
      <c r="C114" s="39" t="s">
        <v>285</v>
      </c>
      <c r="D114" s="35">
        <f>SUM(D116:D118)</f>
        <v>0</v>
      </c>
      <c r="E114" s="100">
        <f>E116+E117+E118</f>
        <v>0</v>
      </c>
      <c r="F114" s="41" t="s">
        <v>108</v>
      </c>
    </row>
    <row r="115" spans="1:6">
      <c r="A115" s="28"/>
      <c r="B115" s="36" t="s">
        <v>113</v>
      </c>
      <c r="C115" s="39"/>
      <c r="D115" s="35"/>
      <c r="E115" s="35"/>
      <c r="F115" s="41"/>
    </row>
    <row r="116" spans="1:6" ht="38.25" customHeight="1">
      <c r="A116" s="28">
        <v>4541</v>
      </c>
      <c r="B116" s="46" t="s">
        <v>416</v>
      </c>
      <c r="C116" s="43" t="s">
        <v>417</v>
      </c>
      <c r="D116" s="14">
        <f>SUM(E116:F116)</f>
        <v>0</v>
      </c>
      <c r="E116" s="99">
        <v>0</v>
      </c>
      <c r="F116" s="41" t="s">
        <v>108</v>
      </c>
    </row>
    <row r="117" spans="1:6" ht="38.25" customHeight="1">
      <c r="A117" s="28">
        <v>4542</v>
      </c>
      <c r="B117" s="46" t="s">
        <v>418</v>
      </c>
      <c r="C117" s="43" t="s">
        <v>419</v>
      </c>
      <c r="D117" s="14">
        <f>SUM(E117:F117)</f>
        <v>0</v>
      </c>
      <c r="E117" s="99">
        <v>0</v>
      </c>
      <c r="F117" s="41" t="s">
        <v>108</v>
      </c>
    </row>
    <row r="118" spans="1:6" ht="24">
      <c r="A118" s="28">
        <v>4543</v>
      </c>
      <c r="B118" s="46" t="s">
        <v>420</v>
      </c>
      <c r="C118" s="43" t="s">
        <v>421</v>
      </c>
      <c r="D118" s="35">
        <f>SUM(D120,D123,D124)</f>
        <v>0</v>
      </c>
      <c r="E118" s="101">
        <f>E120</f>
        <v>0</v>
      </c>
      <c r="F118" s="41" t="s">
        <v>108</v>
      </c>
    </row>
    <row r="119" spans="1:6">
      <c r="A119" s="28"/>
      <c r="B119" s="53" t="s">
        <v>283</v>
      </c>
      <c r="C119" s="43"/>
      <c r="D119" s="35"/>
      <c r="E119" s="35"/>
      <c r="F119" s="41"/>
    </row>
    <row r="120" spans="1:6" ht="24">
      <c r="A120" s="28">
        <v>4544</v>
      </c>
      <c r="B120" s="53" t="s">
        <v>422</v>
      </c>
      <c r="C120" s="43"/>
      <c r="D120" s="35">
        <f>SUM(D122:D122)</f>
        <v>0</v>
      </c>
      <c r="E120" s="101">
        <f>E122+E123+E124</f>
        <v>0</v>
      </c>
      <c r="F120" s="41" t="s">
        <v>108</v>
      </c>
    </row>
    <row r="121" spans="1:6">
      <c r="A121" s="28"/>
      <c r="B121" s="53" t="s">
        <v>411</v>
      </c>
      <c r="C121" s="43"/>
      <c r="D121" s="35"/>
      <c r="E121" s="99"/>
      <c r="F121" s="41" t="s">
        <v>108</v>
      </c>
    </row>
    <row r="122" spans="1:6">
      <c r="A122" s="28">
        <v>4546</v>
      </c>
      <c r="B122" s="53" t="s">
        <v>423</v>
      </c>
      <c r="C122" s="43"/>
      <c r="D122" s="14">
        <f>SUM(E122:F122)</f>
        <v>0</v>
      </c>
      <c r="E122" s="99">
        <v>0</v>
      </c>
      <c r="F122" s="41" t="s">
        <v>108</v>
      </c>
    </row>
    <row r="123" spans="1:6">
      <c r="A123" s="28">
        <v>4547</v>
      </c>
      <c r="B123" s="53" t="s">
        <v>413</v>
      </c>
      <c r="C123" s="43"/>
      <c r="D123" s="14">
        <f>SUM(E123:F123)</f>
        <v>0</v>
      </c>
      <c r="E123" s="99">
        <v>0</v>
      </c>
      <c r="F123" s="41" t="s">
        <v>108</v>
      </c>
    </row>
    <row r="124" spans="1:6">
      <c r="A124" s="28">
        <v>4548</v>
      </c>
      <c r="B124" s="53" t="s">
        <v>414</v>
      </c>
      <c r="C124" s="43"/>
      <c r="D124" s="14">
        <f>SUM(E124:F124)</f>
        <v>0</v>
      </c>
      <c r="E124" s="99">
        <v>0</v>
      </c>
      <c r="F124" s="41" t="s">
        <v>108</v>
      </c>
    </row>
    <row r="125" spans="1:6" ht="32.25" customHeight="1">
      <c r="A125" s="28">
        <v>4600</v>
      </c>
      <c r="B125" s="49" t="s">
        <v>424</v>
      </c>
      <c r="C125" s="39" t="s">
        <v>285</v>
      </c>
      <c r="D125" s="35">
        <f>SUM(D127,D131,D137)</f>
        <v>5000</v>
      </c>
      <c r="E125" s="35">
        <f>SUM(E127,E131,E137)</f>
        <v>5000</v>
      </c>
      <c r="F125" s="41" t="s">
        <v>108</v>
      </c>
    </row>
    <row r="126" spans="1:6">
      <c r="A126" s="28"/>
      <c r="B126" s="36" t="s">
        <v>283</v>
      </c>
      <c r="C126" s="34"/>
      <c r="D126" s="35"/>
      <c r="E126" s="35"/>
      <c r="F126" s="35"/>
    </row>
    <row r="127" spans="1:6">
      <c r="A127" s="28">
        <v>4610</v>
      </c>
      <c r="B127" s="54" t="s">
        <v>425</v>
      </c>
      <c r="C127" s="34"/>
      <c r="D127" s="35">
        <f>SUM(D129:D130)</f>
        <v>0</v>
      </c>
      <c r="E127" s="35">
        <f>SUM(E129:E130)</f>
        <v>0</v>
      </c>
      <c r="F127" s="55" t="s">
        <v>10</v>
      </c>
    </row>
    <row r="128" spans="1:6">
      <c r="A128" s="28"/>
      <c r="B128" s="36" t="s">
        <v>283</v>
      </c>
      <c r="C128" s="34"/>
      <c r="D128" s="35"/>
      <c r="E128" s="35"/>
      <c r="F128" s="41"/>
    </row>
    <row r="129" spans="1:6" ht="25.5">
      <c r="A129" s="28">
        <v>4610</v>
      </c>
      <c r="B129" s="56" t="s">
        <v>426</v>
      </c>
      <c r="C129" s="34" t="s">
        <v>427</v>
      </c>
      <c r="D129" s="14">
        <f>SUM(E129:F129)</f>
        <v>0</v>
      </c>
      <c r="E129" s="35">
        <v>0</v>
      </c>
      <c r="F129" s="41" t="s">
        <v>108</v>
      </c>
    </row>
    <row r="130" spans="1:6" ht="25.5">
      <c r="A130" s="28">
        <v>4620</v>
      </c>
      <c r="B130" s="56" t="s">
        <v>428</v>
      </c>
      <c r="C130" s="34" t="s">
        <v>429</v>
      </c>
      <c r="D130" s="14">
        <f>SUM(E130:F130)</f>
        <v>0</v>
      </c>
      <c r="E130" s="35">
        <v>0</v>
      </c>
      <c r="F130" s="41" t="s">
        <v>108</v>
      </c>
    </row>
    <row r="131" spans="1:6" ht="34.5">
      <c r="A131" s="28">
        <v>4630</v>
      </c>
      <c r="B131" s="44" t="s">
        <v>430</v>
      </c>
      <c r="C131" s="39" t="s">
        <v>285</v>
      </c>
      <c r="D131" s="35">
        <f>SUM(D133:D136)</f>
        <v>5000</v>
      </c>
      <c r="E131" s="35">
        <f>SUM(E133:E136)</f>
        <v>5000</v>
      </c>
      <c r="F131" s="41" t="s">
        <v>108</v>
      </c>
    </row>
    <row r="132" spans="1:6">
      <c r="A132" s="28"/>
      <c r="B132" s="36" t="s">
        <v>113</v>
      </c>
      <c r="C132" s="39"/>
      <c r="D132" s="35"/>
      <c r="E132" s="35"/>
      <c r="F132" s="41"/>
    </row>
    <row r="133" spans="1:6">
      <c r="A133" s="28">
        <v>4631</v>
      </c>
      <c r="B133" s="42" t="s">
        <v>431</v>
      </c>
      <c r="C133" s="43" t="s">
        <v>432</v>
      </c>
      <c r="D133" s="14">
        <f>SUM(E133:F133)</f>
        <v>0</v>
      </c>
      <c r="E133" s="35">
        <v>0</v>
      </c>
      <c r="F133" s="41" t="s">
        <v>108</v>
      </c>
    </row>
    <row r="134" spans="1:6" ht="25.5" customHeight="1">
      <c r="A134" s="28">
        <v>4632</v>
      </c>
      <c r="B134" s="42" t="s">
        <v>433</v>
      </c>
      <c r="C134" s="43" t="s">
        <v>434</v>
      </c>
      <c r="D134" s="14">
        <f>SUM(E134:F134)</f>
        <v>500</v>
      </c>
      <c r="E134" s="35">
        <v>500</v>
      </c>
      <c r="F134" s="41" t="s">
        <v>108</v>
      </c>
    </row>
    <row r="135" spans="1:6" ht="17.25" customHeight="1">
      <c r="A135" s="28">
        <v>4633</v>
      </c>
      <c r="B135" s="42" t="s">
        <v>435</v>
      </c>
      <c r="C135" s="43" t="s">
        <v>436</v>
      </c>
      <c r="D135" s="14">
        <f>SUM(E135:F135)</f>
        <v>0</v>
      </c>
      <c r="E135" s="35">
        <v>0</v>
      </c>
      <c r="F135" s="41" t="s">
        <v>108</v>
      </c>
    </row>
    <row r="136" spans="1:6" ht="14.25" customHeight="1">
      <c r="A136" s="28">
        <v>4634</v>
      </c>
      <c r="B136" s="42" t="s">
        <v>437</v>
      </c>
      <c r="C136" s="43" t="s">
        <v>582</v>
      </c>
      <c r="D136" s="14">
        <f>SUM(E136:F136)</f>
        <v>4500</v>
      </c>
      <c r="E136" s="35">
        <v>4500</v>
      </c>
      <c r="F136" s="41" t="s">
        <v>108</v>
      </c>
    </row>
    <row r="137" spans="1:6">
      <c r="A137" s="28">
        <v>4640</v>
      </c>
      <c r="B137" s="44" t="s">
        <v>438</v>
      </c>
      <c r="C137" s="39" t="s">
        <v>285</v>
      </c>
      <c r="D137" s="35">
        <f>SUM(D139)</f>
        <v>0</v>
      </c>
      <c r="E137" s="35">
        <f>SUM(E139)</f>
        <v>0</v>
      </c>
      <c r="F137" s="41" t="s">
        <v>108</v>
      </c>
    </row>
    <row r="138" spans="1:6">
      <c r="A138" s="28"/>
      <c r="B138" s="36" t="s">
        <v>113</v>
      </c>
      <c r="C138" s="39"/>
      <c r="D138" s="35"/>
      <c r="E138" s="35"/>
      <c r="F138" s="41"/>
    </row>
    <row r="139" spans="1:6">
      <c r="A139" s="28">
        <v>4641</v>
      </c>
      <c r="B139" s="42" t="s">
        <v>439</v>
      </c>
      <c r="C139" s="43" t="s">
        <v>440</v>
      </c>
      <c r="D139" s="14">
        <f>SUM(E139:F139)</f>
        <v>0</v>
      </c>
      <c r="E139" s="35">
        <v>0</v>
      </c>
      <c r="F139" s="41" t="s">
        <v>10</v>
      </c>
    </row>
    <row r="140" spans="1:6" ht="38.25" customHeight="1">
      <c r="A140" s="28">
        <v>4700</v>
      </c>
      <c r="B140" s="44" t="s">
        <v>441</v>
      </c>
      <c r="C140" s="39" t="s">
        <v>285</v>
      </c>
      <c r="D140" s="35">
        <f>SUM(D142,D146,D152,D155,D159,D162,D165)</f>
        <v>60672.6</v>
      </c>
      <c r="E140" s="35">
        <f>SUM(E142,E146,E152,E155,E159,E162,E165)</f>
        <v>60672.6</v>
      </c>
      <c r="F140" s="35">
        <f>SUM(F142,F146,F152,F155,F159,F162,F165)</f>
        <v>0</v>
      </c>
    </row>
    <row r="141" spans="1:6">
      <c r="A141" s="28"/>
      <c r="B141" s="36" t="s">
        <v>283</v>
      </c>
      <c r="C141" s="34"/>
      <c r="D141" s="35"/>
      <c r="E141" s="35"/>
      <c r="F141" s="35"/>
    </row>
    <row r="142" spans="1:6" ht="40.5" customHeight="1">
      <c r="A142" s="28">
        <v>4710</v>
      </c>
      <c r="B142" s="44" t="s">
        <v>442</v>
      </c>
      <c r="C142" s="39" t="s">
        <v>285</v>
      </c>
      <c r="D142" s="35">
        <f>SUM(D144:D145)</f>
        <v>2405</v>
      </c>
      <c r="E142" s="35">
        <f>SUM(E144:E145)</f>
        <v>2405</v>
      </c>
      <c r="F142" s="41" t="s">
        <v>108</v>
      </c>
    </row>
    <row r="143" spans="1:6">
      <c r="A143" s="28"/>
      <c r="B143" s="36" t="s">
        <v>113</v>
      </c>
      <c r="C143" s="39"/>
      <c r="D143" s="35"/>
      <c r="E143" s="35"/>
      <c r="F143" s="41"/>
    </row>
    <row r="144" spans="1:6" ht="51" customHeight="1">
      <c r="A144" s="28">
        <v>4711</v>
      </c>
      <c r="B144" s="42" t="s">
        <v>443</v>
      </c>
      <c r="C144" s="43" t="s">
        <v>444</v>
      </c>
      <c r="D144" s="14">
        <f>SUM(E144:F144)</f>
        <v>0</v>
      </c>
      <c r="E144" s="35">
        <v>0</v>
      </c>
      <c r="F144" s="41" t="s">
        <v>108</v>
      </c>
    </row>
    <row r="145" spans="1:6" ht="29.25" customHeight="1">
      <c r="A145" s="28">
        <v>4712</v>
      </c>
      <c r="B145" s="42" t="s">
        <v>445</v>
      </c>
      <c r="C145" s="43" t="s">
        <v>446</v>
      </c>
      <c r="D145" s="14">
        <f>SUM(E145:F145)</f>
        <v>2405</v>
      </c>
      <c r="E145" s="35">
        <v>2405</v>
      </c>
      <c r="F145" s="41" t="s">
        <v>108</v>
      </c>
    </row>
    <row r="146" spans="1:6" ht="50.25" customHeight="1">
      <c r="A146" s="28">
        <v>4720</v>
      </c>
      <c r="B146" s="44" t="s">
        <v>447</v>
      </c>
      <c r="C146" s="39" t="s">
        <v>285</v>
      </c>
      <c r="D146" s="35">
        <f>SUM(D148:D151)</f>
        <v>400</v>
      </c>
      <c r="E146" s="35">
        <f>SUM(E148:E151)</f>
        <v>400</v>
      </c>
      <c r="F146" s="41" t="s">
        <v>108</v>
      </c>
    </row>
    <row r="147" spans="1:6">
      <c r="A147" s="28"/>
      <c r="B147" s="36" t="s">
        <v>113</v>
      </c>
      <c r="C147" s="39"/>
      <c r="D147" s="35"/>
      <c r="E147" s="35"/>
      <c r="F147" s="41"/>
    </row>
    <row r="148" spans="1:6" ht="15.75" customHeight="1">
      <c r="A148" s="28">
        <v>4721</v>
      </c>
      <c r="B148" s="42" t="s">
        <v>448</v>
      </c>
      <c r="C148" s="43" t="s">
        <v>449</v>
      </c>
      <c r="D148" s="14">
        <f>SUM(E148:F148)</f>
        <v>0</v>
      </c>
      <c r="E148" s="35">
        <v>0</v>
      </c>
      <c r="F148" s="41" t="s">
        <v>108</v>
      </c>
    </row>
    <row r="149" spans="1:6">
      <c r="A149" s="28">
        <v>4722</v>
      </c>
      <c r="B149" s="42" t="s">
        <v>450</v>
      </c>
      <c r="C149" s="47">
        <v>4822</v>
      </c>
      <c r="D149" s="14">
        <f>SUM(E149:F149)</f>
        <v>0</v>
      </c>
      <c r="E149" s="35">
        <v>0</v>
      </c>
      <c r="F149" s="41" t="s">
        <v>108</v>
      </c>
    </row>
    <row r="150" spans="1:6">
      <c r="A150" s="28">
        <v>4723</v>
      </c>
      <c r="B150" s="42" t="s">
        <v>451</v>
      </c>
      <c r="C150" s="43" t="s">
        <v>452</v>
      </c>
      <c r="D150" s="14">
        <f>SUM(E150:F150)</f>
        <v>400</v>
      </c>
      <c r="E150" s="35">
        <v>400</v>
      </c>
      <c r="F150" s="41" t="s">
        <v>108</v>
      </c>
    </row>
    <row r="151" spans="1:6" ht="24">
      <c r="A151" s="28">
        <v>4724</v>
      </c>
      <c r="B151" s="42" t="s">
        <v>453</v>
      </c>
      <c r="C151" s="43" t="s">
        <v>454</v>
      </c>
      <c r="D151" s="14">
        <f>SUM(E151:F151)</f>
        <v>0</v>
      </c>
      <c r="E151" s="35">
        <v>0</v>
      </c>
      <c r="F151" s="41" t="s">
        <v>108</v>
      </c>
    </row>
    <row r="152" spans="1:6" ht="24">
      <c r="A152" s="28">
        <v>4730</v>
      </c>
      <c r="B152" s="44" t="s">
        <v>455</v>
      </c>
      <c r="C152" s="39" t="s">
        <v>285</v>
      </c>
      <c r="D152" s="35">
        <f>SUM(D154)</f>
        <v>0</v>
      </c>
      <c r="E152" s="35">
        <f>SUM(E154)</f>
        <v>0</v>
      </c>
      <c r="F152" s="41" t="s">
        <v>108</v>
      </c>
    </row>
    <row r="153" spans="1:6">
      <c r="A153" s="28"/>
      <c r="B153" s="36" t="s">
        <v>113</v>
      </c>
      <c r="C153" s="39"/>
      <c r="D153" s="35"/>
      <c r="E153" s="35"/>
      <c r="F153" s="41"/>
    </row>
    <row r="154" spans="1:6" ht="24">
      <c r="A154" s="28">
        <v>4731</v>
      </c>
      <c r="B154" s="50" t="s">
        <v>456</v>
      </c>
      <c r="C154" s="43" t="s">
        <v>457</v>
      </c>
      <c r="D154" s="14">
        <f>SUM(E154:F154)</f>
        <v>0</v>
      </c>
      <c r="E154" s="35">
        <v>0</v>
      </c>
      <c r="F154" s="41" t="s">
        <v>108</v>
      </c>
    </row>
    <row r="155" spans="1:6" ht="36">
      <c r="A155" s="28">
        <v>4740</v>
      </c>
      <c r="B155" s="57" t="s">
        <v>458</v>
      </c>
      <c r="C155" s="39" t="s">
        <v>285</v>
      </c>
      <c r="D155" s="35">
        <f>SUM(D157:D158)</f>
        <v>0</v>
      </c>
      <c r="E155" s="35">
        <f>SUM(E157:E158)</f>
        <v>0</v>
      </c>
      <c r="F155" s="41" t="s">
        <v>108</v>
      </c>
    </row>
    <row r="156" spans="1:6">
      <c r="A156" s="28"/>
      <c r="B156" s="36" t="s">
        <v>113</v>
      </c>
      <c r="C156" s="39"/>
      <c r="D156" s="35"/>
      <c r="E156" s="35"/>
      <c r="F156" s="41"/>
    </row>
    <row r="157" spans="1:6" ht="27.75" customHeight="1">
      <c r="A157" s="28">
        <v>4741</v>
      </c>
      <c r="B157" s="42" t="s">
        <v>459</v>
      </c>
      <c r="C157" s="43" t="s">
        <v>460</v>
      </c>
      <c r="D157" s="14">
        <f>SUM(E157:F157)</f>
        <v>0</v>
      </c>
      <c r="E157" s="35">
        <v>0</v>
      </c>
      <c r="F157" s="41" t="s">
        <v>108</v>
      </c>
    </row>
    <row r="158" spans="1:6" ht="27" customHeight="1">
      <c r="A158" s="28">
        <v>4742</v>
      </c>
      <c r="B158" s="42" t="s">
        <v>461</v>
      </c>
      <c r="C158" s="43" t="s">
        <v>462</v>
      </c>
      <c r="D158" s="14">
        <f>SUM(E158:F158)</f>
        <v>0</v>
      </c>
      <c r="E158" s="35">
        <v>0</v>
      </c>
      <c r="F158" s="41" t="s">
        <v>108</v>
      </c>
    </row>
    <row r="159" spans="1:6" ht="39.75" customHeight="1">
      <c r="A159" s="28">
        <v>4750</v>
      </c>
      <c r="B159" s="44" t="s">
        <v>463</v>
      </c>
      <c r="C159" s="39" t="s">
        <v>285</v>
      </c>
      <c r="D159" s="35">
        <f>SUM(D161)</f>
        <v>0</v>
      </c>
      <c r="E159" s="35">
        <f>SUM(E161)</f>
        <v>0</v>
      </c>
      <c r="F159" s="41" t="s">
        <v>108</v>
      </c>
    </row>
    <row r="160" spans="1:6">
      <c r="A160" s="28"/>
      <c r="B160" s="36" t="s">
        <v>113</v>
      </c>
      <c r="C160" s="39"/>
      <c r="D160" s="35"/>
      <c r="E160" s="35"/>
      <c r="F160" s="41"/>
    </row>
    <row r="161" spans="1:6" ht="39.75" customHeight="1">
      <c r="A161" s="28">
        <v>4751</v>
      </c>
      <c r="B161" s="42" t="s">
        <v>464</v>
      </c>
      <c r="C161" s="43" t="s">
        <v>465</v>
      </c>
      <c r="D161" s="14">
        <f>SUM(E161:F161)</f>
        <v>0</v>
      </c>
      <c r="E161" s="35">
        <v>0</v>
      </c>
      <c r="F161" s="41" t="s">
        <v>108</v>
      </c>
    </row>
    <row r="162" spans="1:6" ht="17.25" customHeight="1">
      <c r="A162" s="28">
        <v>4760</v>
      </c>
      <c r="B162" s="57" t="s">
        <v>466</v>
      </c>
      <c r="C162" s="39" t="s">
        <v>285</v>
      </c>
      <c r="D162" s="35">
        <f>SUM(D164)</f>
        <v>0</v>
      </c>
      <c r="E162" s="35">
        <f>SUM(E164)</f>
        <v>0</v>
      </c>
      <c r="F162" s="41" t="s">
        <v>108</v>
      </c>
    </row>
    <row r="163" spans="1:6">
      <c r="A163" s="28"/>
      <c r="B163" s="36" t="s">
        <v>113</v>
      </c>
      <c r="C163" s="39"/>
      <c r="D163" s="35"/>
      <c r="E163" s="35"/>
      <c r="F163" s="41"/>
    </row>
    <row r="164" spans="1:6" ht="17.25" customHeight="1">
      <c r="A164" s="28">
        <v>4761</v>
      </c>
      <c r="B164" s="42" t="s">
        <v>467</v>
      </c>
      <c r="C164" s="43" t="s">
        <v>468</v>
      </c>
      <c r="D164" s="14">
        <f>SUM(E164:F164)</f>
        <v>0</v>
      </c>
      <c r="E164" s="35">
        <v>0</v>
      </c>
      <c r="F164" s="41" t="s">
        <v>108</v>
      </c>
    </row>
    <row r="165" spans="1:6">
      <c r="A165" s="28">
        <v>4770</v>
      </c>
      <c r="B165" s="44" t="s">
        <v>469</v>
      </c>
      <c r="C165" s="39" t="s">
        <v>285</v>
      </c>
      <c r="D165" s="35">
        <f>SUM(D167)</f>
        <v>57867.6</v>
      </c>
      <c r="E165" s="35">
        <f>SUM(E167)</f>
        <v>57867.6</v>
      </c>
      <c r="F165" s="35">
        <f>SUM(F167)</f>
        <v>0</v>
      </c>
    </row>
    <row r="166" spans="1:6">
      <c r="A166" s="28"/>
      <c r="B166" s="36" t="s">
        <v>113</v>
      </c>
      <c r="C166" s="39"/>
      <c r="D166" s="35"/>
      <c r="E166" s="35"/>
      <c r="F166" s="41"/>
    </row>
    <row r="167" spans="1:6">
      <c r="A167" s="28">
        <v>4771</v>
      </c>
      <c r="B167" s="42" t="s">
        <v>470</v>
      </c>
      <c r="C167" s="43" t="s">
        <v>471</v>
      </c>
      <c r="D167" s="14">
        <f>SUM(E167:F167)-[1]Ekamutner!F97</f>
        <v>57867.6</v>
      </c>
      <c r="E167" s="35">
        <v>57867.6</v>
      </c>
      <c r="F167" s="41">
        <v>0</v>
      </c>
    </row>
    <row r="168" spans="1:6" ht="36">
      <c r="A168" s="28">
        <v>4772</v>
      </c>
      <c r="B168" s="50" t="s">
        <v>472</v>
      </c>
      <c r="C168" s="39" t="s">
        <v>285</v>
      </c>
      <c r="D168" s="14">
        <f>SUM(E168:F168)</f>
        <v>0</v>
      </c>
      <c r="E168" s="35">
        <v>0</v>
      </c>
      <c r="F168" s="41" t="s">
        <v>10</v>
      </c>
    </row>
    <row r="169" spans="1:6" s="51" customFormat="1" ht="56.25" customHeight="1">
      <c r="A169" s="28">
        <v>5000</v>
      </c>
      <c r="B169" s="58" t="s">
        <v>473</v>
      </c>
      <c r="C169" s="39" t="s">
        <v>285</v>
      </c>
      <c r="D169" s="35">
        <f>SUM(D171,D189,D195,D198)</f>
        <v>2000</v>
      </c>
      <c r="E169" s="41" t="s">
        <v>108</v>
      </c>
      <c r="F169" s="35">
        <f>SUM(F171,F189,F195,F198)</f>
        <v>2000</v>
      </c>
    </row>
    <row r="170" spans="1:6">
      <c r="A170" s="28"/>
      <c r="B170" s="36" t="s">
        <v>283</v>
      </c>
      <c r="C170" s="34"/>
      <c r="D170" s="35"/>
      <c r="E170" s="35"/>
      <c r="F170" s="35"/>
    </row>
    <row r="171" spans="1:6" ht="22.5">
      <c r="A171" s="28">
        <v>5100</v>
      </c>
      <c r="B171" s="42" t="s">
        <v>474</v>
      </c>
      <c r="C171" s="39" t="s">
        <v>285</v>
      </c>
      <c r="D171" s="35">
        <f>SUM(D173,D178,D183)</f>
        <v>2000</v>
      </c>
      <c r="E171" s="41" t="s">
        <v>108</v>
      </c>
      <c r="F171" s="35">
        <f>SUM(F173,F178,F183)</f>
        <v>2000</v>
      </c>
    </row>
    <row r="172" spans="1:6">
      <c r="A172" s="28"/>
      <c r="B172" s="36" t="s">
        <v>283</v>
      </c>
      <c r="C172" s="34"/>
      <c r="D172" s="35"/>
      <c r="E172" s="35"/>
      <c r="F172" s="35"/>
    </row>
    <row r="173" spans="1:6" ht="22.5">
      <c r="A173" s="28">
        <v>5110</v>
      </c>
      <c r="B173" s="44" t="s">
        <v>475</v>
      </c>
      <c r="C173" s="39" t="s">
        <v>285</v>
      </c>
      <c r="D173" s="35">
        <f>SUM(D175:D177)</f>
        <v>0</v>
      </c>
      <c r="E173" s="35" t="s">
        <v>10</v>
      </c>
      <c r="F173" s="35">
        <f>SUM(F175:F177)</f>
        <v>0</v>
      </c>
    </row>
    <row r="174" spans="1:6">
      <c r="A174" s="28"/>
      <c r="B174" s="36" t="s">
        <v>113</v>
      </c>
      <c r="C174" s="39"/>
      <c r="D174" s="35"/>
      <c r="E174" s="35"/>
      <c r="F174" s="41"/>
    </row>
    <row r="175" spans="1:6">
      <c r="A175" s="28">
        <v>5111</v>
      </c>
      <c r="B175" s="42" t="s">
        <v>476</v>
      </c>
      <c r="C175" s="59" t="s">
        <v>477</v>
      </c>
      <c r="D175" s="14">
        <f>SUM(E175:F175)</f>
        <v>0</v>
      </c>
      <c r="E175" s="41" t="s">
        <v>108</v>
      </c>
      <c r="F175" s="35"/>
    </row>
    <row r="176" spans="1:6" ht="20.25" customHeight="1">
      <c r="A176" s="28">
        <v>5112</v>
      </c>
      <c r="B176" s="42" t="s">
        <v>478</v>
      </c>
      <c r="C176" s="59" t="s">
        <v>479</v>
      </c>
      <c r="D176" s="14">
        <f>SUM(E176:F176)</f>
        <v>0</v>
      </c>
      <c r="E176" s="41" t="s">
        <v>108</v>
      </c>
      <c r="F176" s="35"/>
    </row>
    <row r="177" spans="1:6" ht="26.25" customHeight="1">
      <c r="A177" s="28">
        <v>5113</v>
      </c>
      <c r="B177" s="42" t="s">
        <v>480</v>
      </c>
      <c r="C177" s="59" t="s">
        <v>481</v>
      </c>
      <c r="D177" s="14">
        <f>SUM(E177:F177)</f>
        <v>0</v>
      </c>
      <c r="E177" s="41" t="s">
        <v>108</v>
      </c>
      <c r="F177" s="35"/>
    </row>
    <row r="178" spans="1:6" ht="28.5" customHeight="1">
      <c r="A178" s="28">
        <v>5120</v>
      </c>
      <c r="B178" s="44" t="s">
        <v>482</v>
      </c>
      <c r="C178" s="39" t="s">
        <v>285</v>
      </c>
      <c r="D178" s="35">
        <f>SUM(D180:D182)</f>
        <v>2000</v>
      </c>
      <c r="E178" s="35" t="s">
        <v>10</v>
      </c>
      <c r="F178" s="35">
        <f>SUM(F180:F182)</f>
        <v>2000</v>
      </c>
    </row>
    <row r="179" spans="1:6">
      <c r="A179" s="28"/>
      <c r="B179" s="60" t="s">
        <v>113</v>
      </c>
      <c r="C179" s="39"/>
      <c r="D179" s="35"/>
      <c r="E179" s="35"/>
      <c r="F179" s="41"/>
    </row>
    <row r="180" spans="1:6">
      <c r="A180" s="28">
        <v>5121</v>
      </c>
      <c r="B180" s="42" t="s">
        <v>483</v>
      </c>
      <c r="C180" s="59" t="s">
        <v>484</v>
      </c>
      <c r="D180" s="14">
        <f>SUM(E180:F180)</f>
        <v>0</v>
      </c>
      <c r="E180" s="41" t="s">
        <v>108</v>
      </c>
      <c r="F180" s="35"/>
    </row>
    <row r="181" spans="1:6">
      <c r="A181" s="28">
        <v>5122</v>
      </c>
      <c r="B181" s="42" t="s">
        <v>485</v>
      </c>
      <c r="C181" s="59" t="s">
        <v>486</v>
      </c>
      <c r="D181" s="14">
        <f>SUM(E181:F181)</f>
        <v>2000</v>
      </c>
      <c r="E181" s="41" t="s">
        <v>108</v>
      </c>
      <c r="F181" s="35">
        <v>2000</v>
      </c>
    </row>
    <row r="182" spans="1:6" ht="17.25" customHeight="1">
      <c r="A182" s="28">
        <v>5123</v>
      </c>
      <c r="B182" s="42" t="s">
        <v>487</v>
      </c>
      <c r="C182" s="59" t="s">
        <v>488</v>
      </c>
      <c r="D182" s="14">
        <f>SUM(E182:F182)</f>
        <v>0</v>
      </c>
      <c r="E182" s="41" t="s">
        <v>108</v>
      </c>
      <c r="F182" s="35"/>
    </row>
    <row r="183" spans="1:6" ht="36.75" customHeight="1">
      <c r="A183" s="28">
        <v>5130</v>
      </c>
      <c r="B183" s="44" t="s">
        <v>489</v>
      </c>
      <c r="C183" s="39" t="s">
        <v>285</v>
      </c>
      <c r="D183" s="35">
        <f>SUM(D185:D188)</f>
        <v>0</v>
      </c>
      <c r="E183" s="35" t="s">
        <v>10</v>
      </c>
      <c r="F183" s="35">
        <f>SUM(F185:F188)</f>
        <v>0</v>
      </c>
    </row>
    <row r="184" spans="1:6">
      <c r="A184" s="28"/>
      <c r="B184" s="36" t="s">
        <v>113</v>
      </c>
      <c r="C184" s="39"/>
      <c r="D184" s="35"/>
      <c r="E184" s="35"/>
      <c r="F184" s="41"/>
    </row>
    <row r="185" spans="1:6" ht="17.25" customHeight="1">
      <c r="A185" s="28">
        <v>5131</v>
      </c>
      <c r="B185" s="42" t="s">
        <v>490</v>
      </c>
      <c r="C185" s="59" t="s">
        <v>491</v>
      </c>
      <c r="D185" s="14">
        <f>SUM(E185:F185)</f>
        <v>0</v>
      </c>
      <c r="E185" s="41" t="s">
        <v>108</v>
      </c>
      <c r="F185" s="35"/>
    </row>
    <row r="186" spans="1:6" ht="17.25" customHeight="1">
      <c r="A186" s="28">
        <v>5132</v>
      </c>
      <c r="B186" s="42" t="s">
        <v>492</v>
      </c>
      <c r="C186" s="59" t="s">
        <v>493</v>
      </c>
      <c r="D186" s="14">
        <f>SUM(E186:F186)</f>
        <v>0</v>
      </c>
      <c r="E186" s="41" t="s">
        <v>108</v>
      </c>
      <c r="F186" s="35"/>
    </row>
    <row r="187" spans="1:6" ht="17.25" customHeight="1">
      <c r="A187" s="28">
        <v>5133</v>
      </c>
      <c r="B187" s="42" t="s">
        <v>494</v>
      </c>
      <c r="C187" s="59" t="s">
        <v>495</v>
      </c>
      <c r="D187" s="14">
        <f>SUM(E187:F187)</f>
        <v>0</v>
      </c>
      <c r="E187" s="41" t="s">
        <v>10</v>
      </c>
      <c r="F187" s="35"/>
    </row>
    <row r="188" spans="1:6" ht="17.25" customHeight="1">
      <c r="A188" s="28">
        <v>5134</v>
      </c>
      <c r="B188" s="42" t="s">
        <v>496</v>
      </c>
      <c r="C188" s="59" t="s">
        <v>497</v>
      </c>
      <c r="D188" s="14">
        <f>SUM(E188:F188)</f>
        <v>0</v>
      </c>
      <c r="E188" s="41" t="s">
        <v>10</v>
      </c>
      <c r="F188" s="35"/>
    </row>
    <row r="189" spans="1:6" ht="19.5" customHeight="1">
      <c r="A189" s="28">
        <v>5200</v>
      </c>
      <c r="B189" s="44" t="s">
        <v>498</v>
      </c>
      <c r="C189" s="39" t="s">
        <v>285</v>
      </c>
      <c r="D189" s="35">
        <f>SUM(D191:D194)</f>
        <v>0</v>
      </c>
      <c r="E189" s="41" t="s">
        <v>108</v>
      </c>
      <c r="F189" s="35">
        <f>SUM(F191:F194)</f>
        <v>0</v>
      </c>
    </row>
    <row r="190" spans="1:6">
      <c r="A190" s="28"/>
      <c r="B190" s="36" t="s">
        <v>283</v>
      </c>
      <c r="C190" s="34"/>
      <c r="D190" s="35"/>
      <c r="E190" s="35"/>
      <c r="F190" s="35"/>
    </row>
    <row r="191" spans="1:6" ht="27" customHeight="1">
      <c r="A191" s="28">
        <v>5211</v>
      </c>
      <c r="B191" s="42" t="s">
        <v>499</v>
      </c>
      <c r="C191" s="59" t="s">
        <v>500</v>
      </c>
      <c r="D191" s="14">
        <f>SUM(E191:F191)</f>
        <v>0</v>
      </c>
      <c r="E191" s="41" t="s">
        <v>108</v>
      </c>
      <c r="F191" s="35"/>
    </row>
    <row r="192" spans="1:6" ht="17.25" customHeight="1">
      <c r="A192" s="28">
        <v>5221</v>
      </c>
      <c r="B192" s="42" t="s">
        <v>501</v>
      </c>
      <c r="C192" s="59" t="s">
        <v>502</v>
      </c>
      <c r="D192" s="14">
        <f>SUM(E192:F192)</f>
        <v>0</v>
      </c>
      <c r="E192" s="41" t="s">
        <v>108</v>
      </c>
      <c r="F192" s="35"/>
    </row>
    <row r="193" spans="1:6" ht="24.75" customHeight="1">
      <c r="A193" s="28">
        <v>5231</v>
      </c>
      <c r="B193" s="42" t="s">
        <v>503</v>
      </c>
      <c r="C193" s="59" t="s">
        <v>504</v>
      </c>
      <c r="D193" s="14">
        <f>SUM(E193:F193)</f>
        <v>0</v>
      </c>
      <c r="E193" s="41" t="s">
        <v>108</v>
      </c>
      <c r="F193" s="35"/>
    </row>
    <row r="194" spans="1:6" ht="17.25" customHeight="1">
      <c r="A194" s="28">
        <v>5241</v>
      </c>
      <c r="B194" s="42" t="s">
        <v>505</v>
      </c>
      <c r="C194" s="59" t="s">
        <v>506</v>
      </c>
      <c r="D194" s="14">
        <f>SUM(E194:F194)</f>
        <v>0</v>
      </c>
      <c r="E194" s="41" t="s">
        <v>108</v>
      </c>
      <c r="F194" s="35"/>
    </row>
    <row r="195" spans="1:6">
      <c r="A195" s="28">
        <v>5300</v>
      </c>
      <c r="B195" s="44" t="s">
        <v>507</v>
      </c>
      <c r="C195" s="39" t="s">
        <v>285</v>
      </c>
      <c r="D195" s="35">
        <f>SUM(D197)</f>
        <v>0</v>
      </c>
      <c r="E195" s="41" t="s">
        <v>108</v>
      </c>
      <c r="F195" s="35">
        <f>SUM(F197)</f>
        <v>0</v>
      </c>
    </row>
    <row r="196" spans="1:6">
      <c r="A196" s="28"/>
      <c r="B196" s="36" t="s">
        <v>283</v>
      </c>
      <c r="C196" s="34"/>
      <c r="D196" s="35"/>
      <c r="E196" s="35"/>
      <c r="F196" s="35"/>
    </row>
    <row r="197" spans="1:6" ht="13.5" customHeight="1">
      <c r="A197" s="28">
        <v>5311</v>
      </c>
      <c r="B197" s="42" t="s">
        <v>508</v>
      </c>
      <c r="C197" s="59" t="s">
        <v>509</v>
      </c>
      <c r="D197" s="14">
        <f>SUM(E197:F197)</f>
        <v>0</v>
      </c>
      <c r="E197" s="41" t="s">
        <v>108</v>
      </c>
      <c r="F197" s="35"/>
    </row>
    <row r="198" spans="1:6" ht="22.5">
      <c r="A198" s="28">
        <v>5400</v>
      </c>
      <c r="B198" s="44" t="s">
        <v>510</v>
      </c>
      <c r="C198" s="39" t="s">
        <v>285</v>
      </c>
      <c r="D198" s="35">
        <f>SUM(D200:D203)</f>
        <v>0</v>
      </c>
      <c r="E198" s="41" t="s">
        <v>108</v>
      </c>
      <c r="F198" s="35">
        <f>SUM(F200:F203)</f>
        <v>0</v>
      </c>
    </row>
    <row r="199" spans="1:6">
      <c r="A199" s="28"/>
      <c r="B199" s="36" t="s">
        <v>283</v>
      </c>
      <c r="C199" s="34"/>
      <c r="D199" s="35"/>
      <c r="E199" s="35"/>
      <c r="F199" s="35"/>
    </row>
    <row r="200" spans="1:6">
      <c r="A200" s="28">
        <v>5411</v>
      </c>
      <c r="B200" s="42" t="s">
        <v>511</v>
      </c>
      <c r="C200" s="59" t="s">
        <v>512</v>
      </c>
      <c r="D200" s="14">
        <f>SUM(E200:F200)</f>
        <v>0</v>
      </c>
      <c r="E200" s="41" t="s">
        <v>108</v>
      </c>
      <c r="F200" s="35"/>
    </row>
    <row r="201" spans="1:6">
      <c r="A201" s="28">
        <v>5421</v>
      </c>
      <c r="B201" s="42" t="s">
        <v>513</v>
      </c>
      <c r="C201" s="59" t="s">
        <v>514</v>
      </c>
      <c r="D201" s="14">
        <f>SUM(E201:F201)</f>
        <v>0</v>
      </c>
      <c r="E201" s="41" t="s">
        <v>108</v>
      </c>
      <c r="F201" s="35"/>
    </row>
    <row r="202" spans="1:6">
      <c r="A202" s="28">
        <v>5431</v>
      </c>
      <c r="B202" s="42" t="s">
        <v>515</v>
      </c>
      <c r="C202" s="59" t="s">
        <v>516</v>
      </c>
      <c r="D202" s="14">
        <f>SUM(E202:F202)</f>
        <v>0</v>
      </c>
      <c r="E202" s="41" t="s">
        <v>108</v>
      </c>
      <c r="F202" s="35"/>
    </row>
    <row r="203" spans="1:6">
      <c r="A203" s="28">
        <v>5441</v>
      </c>
      <c r="B203" s="61" t="s">
        <v>517</v>
      </c>
      <c r="C203" s="59" t="s">
        <v>518</v>
      </c>
      <c r="D203" s="14">
        <f>SUM(E203:F203)</f>
        <v>0</v>
      </c>
      <c r="E203" s="41" t="s">
        <v>108</v>
      </c>
      <c r="F203" s="35"/>
    </row>
    <row r="204" spans="1:6" s="4" customFormat="1" ht="59.25" customHeight="1">
      <c r="A204" s="62" t="s">
        <v>519</v>
      </c>
      <c r="B204" s="63" t="s">
        <v>520</v>
      </c>
      <c r="C204" s="62" t="s">
        <v>285</v>
      </c>
      <c r="D204" s="14">
        <f>SUM(D206,D211,D219,D222)</f>
        <v>-2000</v>
      </c>
      <c r="E204" s="14" t="s">
        <v>521</v>
      </c>
      <c r="F204" s="14">
        <f>SUM(F206,F211,F219,F222)</f>
        <v>-2000</v>
      </c>
    </row>
    <row r="205" spans="1:6" s="4" customFormat="1">
      <c r="A205" s="62"/>
      <c r="B205" s="64" t="s">
        <v>5</v>
      </c>
      <c r="C205" s="62"/>
      <c r="D205" s="14"/>
      <c r="E205" s="14"/>
      <c r="F205" s="14"/>
    </row>
    <row r="206" spans="1:6" s="1" customFormat="1" ht="28.5">
      <c r="A206" s="65" t="s">
        <v>522</v>
      </c>
      <c r="B206" s="66" t="s">
        <v>523</v>
      </c>
      <c r="C206" s="67" t="s">
        <v>285</v>
      </c>
      <c r="D206" s="14">
        <f>SUM(D208:D210)</f>
        <v>0</v>
      </c>
      <c r="E206" s="14" t="s">
        <v>521</v>
      </c>
      <c r="F206" s="14">
        <f>SUM(F208:F210)</f>
        <v>0</v>
      </c>
    </row>
    <row r="207" spans="1:6" s="1" customFormat="1">
      <c r="A207" s="65"/>
      <c r="B207" s="64" t="s">
        <v>5</v>
      </c>
      <c r="C207" s="67"/>
      <c r="D207" s="14"/>
      <c r="E207" s="14"/>
      <c r="F207" s="14"/>
    </row>
    <row r="208" spans="1:6" s="1" customFormat="1">
      <c r="A208" s="65" t="s">
        <v>524</v>
      </c>
      <c r="B208" s="68" t="s">
        <v>525</v>
      </c>
      <c r="C208" s="65" t="s">
        <v>526</v>
      </c>
      <c r="D208" s="14">
        <f>SUM(E208:F208)</f>
        <v>0</v>
      </c>
      <c r="E208" s="14" t="s">
        <v>10</v>
      </c>
      <c r="F208" s="14"/>
    </row>
    <row r="209" spans="1:6" s="70" customFormat="1">
      <c r="A209" s="65" t="s">
        <v>527</v>
      </c>
      <c r="B209" s="68" t="s">
        <v>528</v>
      </c>
      <c r="C209" s="65" t="s">
        <v>529</v>
      </c>
      <c r="D209" s="14">
        <f>SUM(E209:F209)</f>
        <v>0</v>
      </c>
      <c r="E209" s="14" t="s">
        <v>10</v>
      </c>
      <c r="F209" s="69"/>
    </row>
    <row r="210" spans="1:6" s="1" customFormat="1" ht="13.5" customHeight="1">
      <c r="A210" s="15" t="s">
        <v>530</v>
      </c>
      <c r="B210" s="68" t="s">
        <v>531</v>
      </c>
      <c r="C210" s="65" t="s">
        <v>532</v>
      </c>
      <c r="D210" s="14">
        <f>SUM(E210:F210)</f>
        <v>0</v>
      </c>
      <c r="E210" s="14" t="s">
        <v>521</v>
      </c>
      <c r="F210" s="14"/>
    </row>
    <row r="211" spans="1:6" s="1" customFormat="1" ht="31.5" customHeight="1">
      <c r="A211" s="15" t="s">
        <v>533</v>
      </c>
      <c r="B211" s="66" t="s">
        <v>534</v>
      </c>
      <c r="C211" s="67" t="s">
        <v>285</v>
      </c>
      <c r="D211" s="14">
        <f>SUM(D213:D214)</f>
        <v>0</v>
      </c>
      <c r="E211" s="14" t="s">
        <v>521</v>
      </c>
      <c r="F211" s="14">
        <f>SUM(F213:F214)</f>
        <v>0</v>
      </c>
    </row>
    <row r="212" spans="1:6" s="1" customFormat="1">
      <c r="A212" s="15"/>
      <c r="B212" s="64" t="s">
        <v>5</v>
      </c>
      <c r="C212" s="67"/>
      <c r="D212" s="14"/>
      <c r="E212" s="14"/>
      <c r="F212" s="14"/>
    </row>
    <row r="213" spans="1:6" s="1" customFormat="1" ht="29.25" customHeight="1">
      <c r="A213" s="15" t="s">
        <v>535</v>
      </c>
      <c r="B213" s="68" t="s">
        <v>536</v>
      </c>
      <c r="C213" s="67" t="s">
        <v>537</v>
      </c>
      <c r="D213" s="14">
        <f>SUM(E213:F213)</f>
        <v>0</v>
      </c>
      <c r="E213" s="14" t="s">
        <v>521</v>
      </c>
      <c r="F213" s="14"/>
    </row>
    <row r="214" spans="1:6" s="1" customFormat="1" ht="25.5">
      <c r="A214" s="15" t="s">
        <v>538</v>
      </c>
      <c r="B214" s="68" t="s">
        <v>539</v>
      </c>
      <c r="C214" s="67" t="s">
        <v>285</v>
      </c>
      <c r="D214" s="14">
        <f>SUM(D216:D218)</f>
        <v>0</v>
      </c>
      <c r="E214" s="14" t="s">
        <v>521</v>
      </c>
      <c r="F214" s="14">
        <f>SUM(F216:F218)</f>
        <v>0</v>
      </c>
    </row>
    <row r="215" spans="1:6" s="1" customFormat="1">
      <c r="A215" s="15"/>
      <c r="B215" s="64" t="s">
        <v>113</v>
      </c>
      <c r="C215" s="67"/>
      <c r="D215" s="14"/>
      <c r="E215" s="14"/>
      <c r="F215" s="14"/>
    </row>
    <row r="216" spans="1:6" s="1" customFormat="1">
      <c r="A216" s="15" t="s">
        <v>540</v>
      </c>
      <c r="B216" s="64" t="s">
        <v>541</v>
      </c>
      <c r="C216" s="65" t="s">
        <v>542</v>
      </c>
      <c r="D216" s="14">
        <f>SUM(E216:F216)</f>
        <v>0</v>
      </c>
      <c r="E216" s="14" t="s">
        <v>10</v>
      </c>
      <c r="F216" s="14"/>
    </row>
    <row r="217" spans="1:6" s="1" customFormat="1" ht="25.5">
      <c r="A217" s="71" t="s">
        <v>543</v>
      </c>
      <c r="B217" s="64" t="s">
        <v>544</v>
      </c>
      <c r="C217" s="67" t="s">
        <v>545</v>
      </c>
      <c r="D217" s="14">
        <f>SUM(E217:F217)</f>
        <v>0</v>
      </c>
      <c r="E217" s="14" t="s">
        <v>521</v>
      </c>
      <c r="F217" s="14"/>
    </row>
    <row r="218" spans="1:6" s="1" customFormat="1" ht="25.5">
      <c r="A218" s="15" t="s">
        <v>546</v>
      </c>
      <c r="B218" s="72" t="s">
        <v>547</v>
      </c>
      <c r="C218" s="67" t="s">
        <v>548</v>
      </c>
      <c r="D218" s="14">
        <f>SUM(E218:F218)</f>
        <v>0</v>
      </c>
      <c r="E218" s="14" t="s">
        <v>521</v>
      </c>
      <c r="F218" s="14"/>
    </row>
    <row r="219" spans="1:6" s="1" customFormat="1" ht="28.5">
      <c r="A219" s="15" t="s">
        <v>549</v>
      </c>
      <c r="B219" s="66" t="s">
        <v>550</v>
      </c>
      <c r="C219" s="67" t="s">
        <v>285</v>
      </c>
      <c r="D219" s="14">
        <f>SUM(D221)</f>
        <v>0</v>
      </c>
      <c r="E219" s="14" t="s">
        <v>521</v>
      </c>
      <c r="F219" s="14">
        <f>SUM(F221)</f>
        <v>0</v>
      </c>
    </row>
    <row r="220" spans="1:6" s="1" customFormat="1">
      <c r="A220" s="15"/>
      <c r="B220" s="64" t="s">
        <v>5</v>
      </c>
      <c r="C220" s="67"/>
      <c r="D220" s="14"/>
      <c r="E220" s="14"/>
      <c r="F220" s="14"/>
    </row>
    <row r="221" spans="1:6" s="1" customFormat="1" ht="25.5">
      <c r="A221" s="71" t="s">
        <v>551</v>
      </c>
      <c r="B221" s="68" t="s">
        <v>552</v>
      </c>
      <c r="C221" s="62" t="s">
        <v>553</v>
      </c>
      <c r="D221" s="14">
        <f>SUM(E221:F221)</f>
        <v>0</v>
      </c>
      <c r="E221" s="14" t="s">
        <v>521</v>
      </c>
      <c r="F221" s="14"/>
    </row>
    <row r="222" spans="1:6" s="1" customFormat="1" ht="41.25">
      <c r="A222" s="15" t="s">
        <v>554</v>
      </c>
      <c r="B222" s="66" t="s">
        <v>555</v>
      </c>
      <c r="C222" s="67" t="s">
        <v>285</v>
      </c>
      <c r="D222" s="14">
        <f>SUM(D224:D227)</f>
        <v>-2000</v>
      </c>
      <c r="E222" s="14" t="s">
        <v>521</v>
      </c>
      <c r="F222" s="14">
        <f>SUM(F224:F227)</f>
        <v>-2000</v>
      </c>
    </row>
    <row r="223" spans="1:6" s="1" customFormat="1">
      <c r="A223" s="15"/>
      <c r="B223" s="64" t="s">
        <v>5</v>
      </c>
      <c r="C223" s="67"/>
      <c r="D223" s="14"/>
      <c r="E223" s="14"/>
      <c r="F223" s="14"/>
    </row>
    <row r="224" spans="1:6" s="1" customFormat="1">
      <c r="A224" s="15" t="s">
        <v>556</v>
      </c>
      <c r="B224" s="68" t="s">
        <v>557</v>
      </c>
      <c r="C224" s="65" t="s">
        <v>558</v>
      </c>
      <c r="D224" s="14">
        <f>SUM(E224:F224)</f>
        <v>-2000</v>
      </c>
      <c r="E224" s="14" t="s">
        <v>521</v>
      </c>
      <c r="F224" s="14">
        <v>-2000</v>
      </c>
    </row>
    <row r="225" spans="1:6" s="1" customFormat="1" ht="15.75" customHeight="1">
      <c r="A225" s="71" t="s">
        <v>559</v>
      </c>
      <c r="B225" s="68" t="s">
        <v>560</v>
      </c>
      <c r="C225" s="62" t="s">
        <v>561</v>
      </c>
      <c r="D225" s="14">
        <f>SUM(E225:F225)</f>
        <v>0</v>
      </c>
      <c r="E225" s="14" t="s">
        <v>521</v>
      </c>
      <c r="F225" s="14"/>
    </row>
    <row r="226" spans="1:6" s="1" customFormat="1" ht="25.5">
      <c r="A226" s="15" t="s">
        <v>562</v>
      </c>
      <c r="B226" s="68" t="s">
        <v>563</v>
      </c>
      <c r="C226" s="67" t="s">
        <v>564</v>
      </c>
      <c r="D226" s="14">
        <f>SUM(E226:F226)</f>
        <v>0</v>
      </c>
      <c r="E226" s="14" t="s">
        <v>521</v>
      </c>
      <c r="F226" s="14"/>
    </row>
    <row r="227" spans="1:6" s="1" customFormat="1" ht="25.5">
      <c r="A227" s="15" t="s">
        <v>565</v>
      </c>
      <c r="B227" s="68" t="s">
        <v>566</v>
      </c>
      <c r="C227" s="67" t="s">
        <v>567</v>
      </c>
      <c r="D227" s="14">
        <f>SUM(E227:F227)</f>
        <v>0</v>
      </c>
      <c r="E227" s="14" t="s">
        <v>521</v>
      </c>
      <c r="F227" s="14"/>
    </row>
    <row r="228" spans="1:6">
      <c r="A228" s="31"/>
      <c r="B228" s="31"/>
      <c r="C228" s="73"/>
      <c r="D228" s="31"/>
      <c r="E228" s="31"/>
      <c r="F228" s="31"/>
    </row>
  </sheetData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E167: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</protectedRanges>
  <mergeCells count="7">
    <mergeCell ref="E4:F4"/>
    <mergeCell ref="A1:F1"/>
    <mergeCell ref="A2:F2"/>
    <mergeCell ref="E5:F5"/>
    <mergeCell ref="D5:D6"/>
    <mergeCell ref="A5:A6"/>
    <mergeCell ref="B5:C6"/>
  </mergeCells>
  <pageMargins left="0.23" right="0.2" top="0.18" bottom="0.16" header="0.16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workbookViewId="0">
      <selection activeCell="H11" sqref="H11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16384" width="9.140625" style="1"/>
  </cols>
  <sheetData>
    <row r="1" spans="1:5" ht="16.5">
      <c r="A1" s="341" t="s">
        <v>576</v>
      </c>
      <c r="B1" s="341"/>
      <c r="C1" s="341"/>
      <c r="D1" s="341"/>
      <c r="E1" s="341"/>
    </row>
    <row r="2" spans="1:5" ht="42" customHeight="1">
      <c r="A2" s="342" t="s">
        <v>577</v>
      </c>
      <c r="B2" s="342"/>
      <c r="C2" s="342"/>
      <c r="D2" s="342"/>
      <c r="E2" s="342"/>
    </row>
    <row r="3" spans="1:5" ht="30" customHeight="1" thickBot="1">
      <c r="A3" s="30"/>
      <c r="B3" s="29"/>
      <c r="C3" s="29"/>
      <c r="D3" s="343" t="s">
        <v>98</v>
      </c>
      <c r="E3" s="343"/>
    </row>
    <row r="4" spans="1:5" ht="13.5" customHeight="1" thickBot="1">
      <c r="A4" s="333" t="s">
        <v>570</v>
      </c>
      <c r="B4" s="336"/>
      <c r="C4" s="339" t="s">
        <v>0</v>
      </c>
      <c r="D4" s="339"/>
      <c r="E4" s="340"/>
    </row>
    <row r="5" spans="1:5" ht="30" customHeight="1" thickBot="1">
      <c r="A5" s="334"/>
      <c r="B5" s="337"/>
      <c r="C5" s="79" t="s">
        <v>103</v>
      </c>
      <c r="D5" s="80" t="s">
        <v>104</v>
      </c>
      <c r="E5" s="81"/>
    </row>
    <row r="6" spans="1:5" ht="26.25" thickBot="1">
      <c r="A6" s="335"/>
      <c r="B6" s="338"/>
      <c r="C6" s="82" t="s">
        <v>571</v>
      </c>
      <c r="D6" s="83" t="s">
        <v>106</v>
      </c>
      <c r="E6" s="83" t="s">
        <v>107</v>
      </c>
    </row>
    <row r="7" spans="1:5" ht="13.5" thickBot="1">
      <c r="A7" s="84">
        <v>1</v>
      </c>
      <c r="B7" s="84">
        <v>2</v>
      </c>
      <c r="C7" s="10">
        <v>3</v>
      </c>
      <c r="D7" s="85">
        <v>4</v>
      </c>
      <c r="E7" s="86">
        <v>5</v>
      </c>
    </row>
    <row r="8" spans="1:5" ht="30" customHeight="1" thickBot="1">
      <c r="A8" s="87">
        <v>8000</v>
      </c>
      <c r="B8" s="88" t="s">
        <v>572</v>
      </c>
      <c r="C8" s="89">
        <f>SUM(D8:E8)</f>
        <v>0</v>
      </c>
      <c r="D8" s="89">
        <f>[1]Ekamutner!E12-'[1]Gorcarnakan caxs'!G12</f>
        <v>0</v>
      </c>
      <c r="E8" s="89">
        <f>[1]Ekamutner!F12-'[1]Gorcarnakan caxs'!H12</f>
        <v>0</v>
      </c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90" t="s">
        <v>573</v>
      </c>
      <c r="C13" s="91">
        <f>C8+'[1]Dificiti caxs'!D12</f>
        <v>0</v>
      </c>
      <c r="D13" s="91">
        <f>D8+'[1]Dificiti caxs'!E12</f>
        <v>0</v>
      </c>
      <c r="E13" s="91">
        <f>E8+'[1]Dificiti caxs'!F12</f>
        <v>0</v>
      </c>
    </row>
    <row r="14" spans="1:5">
      <c r="A14" s="17"/>
      <c r="B14" s="90" t="s">
        <v>574</v>
      </c>
      <c r="C14" s="91">
        <f>'[1]Gorcarnakan caxs'!F12-'[1]Tntesagitakan '!D12</f>
        <v>0</v>
      </c>
      <c r="D14" s="91">
        <f>'[1]Gorcarnakan caxs'!G12-'[1]Tntesagitakan '!E12</f>
        <v>0</v>
      </c>
      <c r="E14" s="91">
        <f>'[1]Gorcarnakan caxs'!H12-'[1]Tntesagitakan '!F12</f>
        <v>0</v>
      </c>
    </row>
    <row r="15" spans="1:5">
      <c r="A15" s="17"/>
      <c r="B15" s="90" t="s">
        <v>575</v>
      </c>
      <c r="C15" s="91">
        <f>'[1]Gorcarnakan caxs'!F310-'[1]Tntesagitakan '!D171</f>
        <v>0</v>
      </c>
      <c r="D15" s="91">
        <f>'[1]Gorcarnakan caxs'!G310-'[1]Tntesagitakan '!E171</f>
        <v>0</v>
      </c>
      <c r="E15" s="91">
        <f>'[1]Gorcarnakan caxs'!H310-'[1]Tntesagitakan '!F171</f>
        <v>0</v>
      </c>
    </row>
    <row r="16" spans="1:5">
      <c r="A16" s="17"/>
      <c r="B16" s="92"/>
      <c r="C16" s="93"/>
      <c r="D16" s="93"/>
      <c r="E16" s="93"/>
    </row>
    <row r="17" spans="1:5">
      <c r="A17" s="17"/>
      <c r="B17" s="92"/>
      <c r="C17" s="93"/>
      <c r="D17" s="93"/>
      <c r="E17" s="93"/>
    </row>
    <row r="18" spans="1:5">
      <c r="A18" s="17"/>
      <c r="B18" s="92"/>
      <c r="C18" s="93"/>
      <c r="D18" s="93"/>
      <c r="E18" s="93"/>
    </row>
    <row r="19" spans="1:5">
      <c r="A19" s="17"/>
      <c r="B19" s="17"/>
      <c r="C19" s="17"/>
      <c r="D19" s="17"/>
      <c r="E19" s="17"/>
    </row>
    <row r="32" spans="1:5">
      <c r="A32" s="94"/>
      <c r="B32" s="95"/>
      <c r="C32" s="96"/>
    </row>
    <row r="33" spans="1:3">
      <c r="A33" s="94"/>
      <c r="B33" s="97"/>
      <c r="C33" s="96"/>
    </row>
    <row r="34" spans="1:3">
      <c r="A34" s="94"/>
      <c r="B34" s="95"/>
      <c r="C34" s="96"/>
    </row>
    <row r="35" spans="1:3">
      <c r="A35" s="94"/>
      <c r="B35" s="95"/>
      <c r="C35" s="96"/>
    </row>
    <row r="36" spans="1:3">
      <c r="A36" s="94"/>
      <c r="B36" s="95"/>
      <c r="C36" s="96"/>
    </row>
    <row r="37" spans="1:3">
      <c r="A37" s="94"/>
      <c r="B37" s="95"/>
      <c r="C37" s="96"/>
    </row>
    <row r="38" spans="1:3">
      <c r="B38" s="95"/>
      <c r="C38" s="96"/>
    </row>
    <row r="39" spans="1:3">
      <c r="B39" s="95"/>
      <c r="C39" s="96"/>
    </row>
    <row r="40" spans="1:3">
      <c r="B40" s="95"/>
      <c r="C40" s="96"/>
    </row>
    <row r="41" spans="1:3">
      <c r="B41" s="95"/>
      <c r="C41" s="96"/>
    </row>
    <row r="42" spans="1:3">
      <c r="B42" s="95"/>
      <c r="C42" s="96"/>
    </row>
    <row r="43" spans="1:3">
      <c r="B43" s="95"/>
      <c r="C43" s="96"/>
    </row>
    <row r="44" spans="1:3">
      <c r="B44" s="95"/>
      <c r="C44" s="96"/>
    </row>
    <row r="45" spans="1:3">
      <c r="B45" s="95"/>
      <c r="C45" s="96"/>
    </row>
    <row r="46" spans="1:3">
      <c r="B46" s="95"/>
      <c r="C46" s="96"/>
    </row>
    <row r="47" spans="1:3">
      <c r="B47" s="95"/>
      <c r="C47" s="96"/>
    </row>
    <row r="48" spans="1:3">
      <c r="B48" s="95"/>
      <c r="C48" s="96"/>
    </row>
    <row r="49" spans="2:2">
      <c r="B49" s="98"/>
    </row>
    <row r="50" spans="2:2">
      <c r="B50" s="98"/>
    </row>
    <row r="51" spans="2:2">
      <c r="B51" s="98"/>
    </row>
    <row r="52" spans="2:2">
      <c r="B52" s="98"/>
    </row>
    <row r="53" spans="2:2">
      <c r="B53" s="98"/>
    </row>
    <row r="54" spans="2:2">
      <c r="B54" s="98"/>
    </row>
    <row r="55" spans="2:2">
      <c r="B55" s="98"/>
    </row>
    <row r="56" spans="2:2">
      <c r="B56" s="98"/>
    </row>
    <row r="57" spans="2:2">
      <c r="B57" s="98"/>
    </row>
    <row r="58" spans="2:2">
      <c r="B58" s="98"/>
    </row>
    <row r="59" spans="2:2">
      <c r="B59" s="98"/>
    </row>
    <row r="60" spans="2:2">
      <c r="B60" s="98"/>
    </row>
    <row r="61" spans="2:2">
      <c r="B61" s="98"/>
    </row>
    <row r="62" spans="2:2">
      <c r="B62" s="98"/>
    </row>
    <row r="63" spans="2:2">
      <c r="B63" s="98"/>
    </row>
    <row r="64" spans="2:2">
      <c r="B64" s="98"/>
    </row>
    <row r="65" spans="2:2">
      <c r="B65" s="98"/>
    </row>
    <row r="66" spans="2:2">
      <c r="B66" s="98"/>
    </row>
    <row r="67" spans="2:2">
      <c r="B67" s="98"/>
    </row>
    <row r="68" spans="2:2">
      <c r="B68" s="98"/>
    </row>
    <row r="69" spans="2:2">
      <c r="B69" s="98"/>
    </row>
    <row r="70" spans="2:2">
      <c r="B70" s="98"/>
    </row>
    <row r="71" spans="2:2">
      <c r="B71" s="98"/>
    </row>
    <row r="72" spans="2:2">
      <c r="B72" s="98"/>
    </row>
    <row r="73" spans="2:2">
      <c r="B73" s="98"/>
    </row>
    <row r="74" spans="2:2">
      <c r="B74" s="98"/>
    </row>
    <row r="75" spans="2:2">
      <c r="B75" s="98"/>
    </row>
    <row r="76" spans="2:2">
      <c r="B76" s="98"/>
    </row>
    <row r="77" spans="2:2">
      <c r="B77" s="98"/>
    </row>
    <row r="78" spans="2:2">
      <c r="B78" s="98"/>
    </row>
    <row r="79" spans="2:2">
      <c r="B79" s="98"/>
    </row>
    <row r="80" spans="2:2">
      <c r="B80" s="98"/>
    </row>
    <row r="81" spans="2:2">
      <c r="B81" s="98"/>
    </row>
    <row r="82" spans="2:2">
      <c r="B82" s="98"/>
    </row>
    <row r="83" spans="2:2">
      <c r="B83" s="98"/>
    </row>
    <row r="84" spans="2:2">
      <c r="B84" s="98"/>
    </row>
    <row r="85" spans="2:2">
      <c r="B85" s="98"/>
    </row>
    <row r="86" spans="2:2">
      <c r="B86" s="98"/>
    </row>
    <row r="87" spans="2:2">
      <c r="B87" s="98"/>
    </row>
    <row r="88" spans="2:2">
      <c r="B88" s="98"/>
    </row>
    <row r="89" spans="2:2">
      <c r="B89" s="98"/>
    </row>
    <row r="90" spans="2:2">
      <c r="B90" s="98"/>
    </row>
    <row r="91" spans="2:2">
      <c r="B91" s="98"/>
    </row>
    <row r="92" spans="2:2">
      <c r="B92" s="98"/>
    </row>
    <row r="93" spans="2:2">
      <c r="B93" s="98"/>
    </row>
    <row r="94" spans="2:2">
      <c r="B94" s="98"/>
    </row>
    <row r="95" spans="2:2">
      <c r="B95" s="98"/>
    </row>
    <row r="96" spans="2:2">
      <c r="B96" s="98"/>
    </row>
    <row r="97" spans="2:2">
      <c r="B97" s="98"/>
    </row>
    <row r="98" spans="2:2">
      <c r="B98" s="98"/>
    </row>
    <row r="99" spans="2:2">
      <c r="B99" s="98"/>
    </row>
    <row r="100" spans="2:2">
      <c r="B100" s="98"/>
    </row>
    <row r="101" spans="2:2">
      <c r="B101" s="98"/>
    </row>
    <row r="102" spans="2:2">
      <c r="B102" s="98"/>
    </row>
    <row r="103" spans="2:2">
      <c r="B103" s="98"/>
    </row>
    <row r="104" spans="2:2">
      <c r="B104" s="98"/>
    </row>
    <row r="105" spans="2:2">
      <c r="B105" s="98"/>
    </row>
    <row r="106" spans="2:2">
      <c r="B106" s="98"/>
    </row>
    <row r="107" spans="2:2">
      <c r="B107" s="98"/>
    </row>
    <row r="108" spans="2:2">
      <c r="B108" s="98"/>
    </row>
    <row r="109" spans="2:2">
      <c r="B109" s="98"/>
    </row>
    <row r="110" spans="2:2">
      <c r="B110" s="98"/>
    </row>
    <row r="111" spans="2:2">
      <c r="B111" s="98"/>
    </row>
    <row r="112" spans="2:2">
      <c r="B112" s="98"/>
    </row>
    <row r="113" spans="2:2">
      <c r="B113" s="98"/>
    </row>
    <row r="114" spans="2:2">
      <c r="B114" s="98"/>
    </row>
    <row r="115" spans="2:2">
      <c r="B115" s="98"/>
    </row>
    <row r="116" spans="2:2">
      <c r="B116" s="98"/>
    </row>
    <row r="117" spans="2:2">
      <c r="B117" s="98"/>
    </row>
    <row r="118" spans="2:2">
      <c r="B118" s="98"/>
    </row>
    <row r="119" spans="2:2">
      <c r="B119" s="98"/>
    </row>
    <row r="120" spans="2:2">
      <c r="B120" s="98"/>
    </row>
    <row r="121" spans="2:2">
      <c r="B121" s="98"/>
    </row>
    <row r="122" spans="2:2">
      <c r="B122" s="98"/>
    </row>
    <row r="123" spans="2:2">
      <c r="B123" s="98"/>
    </row>
    <row r="124" spans="2:2">
      <c r="B124" s="98"/>
    </row>
    <row r="125" spans="2:2">
      <c r="B125" s="98"/>
    </row>
    <row r="126" spans="2:2">
      <c r="B126" s="98"/>
    </row>
    <row r="127" spans="2:2">
      <c r="B127" s="98"/>
    </row>
    <row r="128" spans="2:2">
      <c r="B128" s="98"/>
    </row>
    <row r="129" spans="2:2">
      <c r="B129" s="98"/>
    </row>
    <row r="130" spans="2:2">
      <c r="B130" s="98"/>
    </row>
    <row r="131" spans="2:2">
      <c r="B131" s="98"/>
    </row>
    <row r="132" spans="2:2">
      <c r="B132" s="98"/>
    </row>
    <row r="133" spans="2:2">
      <c r="B133" s="98"/>
    </row>
    <row r="134" spans="2:2">
      <c r="B134" s="98"/>
    </row>
    <row r="135" spans="2:2">
      <c r="B135" s="98"/>
    </row>
    <row r="136" spans="2:2">
      <c r="B136" s="98"/>
    </row>
    <row r="137" spans="2:2">
      <c r="B137" s="98"/>
    </row>
    <row r="138" spans="2:2">
      <c r="B138" s="98"/>
    </row>
    <row r="139" spans="2:2">
      <c r="B139" s="98"/>
    </row>
    <row r="140" spans="2:2">
      <c r="B140" s="98"/>
    </row>
    <row r="141" spans="2:2">
      <c r="B141" s="98"/>
    </row>
    <row r="142" spans="2:2">
      <c r="B142" s="98"/>
    </row>
    <row r="143" spans="2:2">
      <c r="B143" s="98"/>
    </row>
    <row r="144" spans="2:2">
      <c r="B144" s="98"/>
    </row>
    <row r="145" spans="2:2">
      <c r="B145" s="98"/>
    </row>
    <row r="146" spans="2:2">
      <c r="B146" s="98"/>
    </row>
    <row r="147" spans="2:2">
      <c r="B147" s="98"/>
    </row>
    <row r="148" spans="2:2">
      <c r="B148" s="98"/>
    </row>
    <row r="149" spans="2:2">
      <c r="B149" s="98"/>
    </row>
    <row r="150" spans="2:2">
      <c r="B150" s="98"/>
    </row>
    <row r="151" spans="2:2">
      <c r="B151" s="98"/>
    </row>
    <row r="152" spans="2:2">
      <c r="B152" s="98"/>
    </row>
    <row r="153" spans="2:2">
      <c r="B153" s="98"/>
    </row>
    <row r="154" spans="2:2">
      <c r="B154" s="98"/>
    </row>
    <row r="155" spans="2:2">
      <c r="B155" s="98"/>
    </row>
    <row r="156" spans="2:2">
      <c r="B156" s="98"/>
    </row>
    <row r="157" spans="2:2">
      <c r="B157" s="98"/>
    </row>
    <row r="158" spans="2:2">
      <c r="B158" s="98"/>
    </row>
    <row r="159" spans="2:2">
      <c r="B159" s="98"/>
    </row>
    <row r="160" spans="2:2">
      <c r="B160" s="98"/>
    </row>
    <row r="161" spans="2:2">
      <c r="B161" s="98"/>
    </row>
    <row r="162" spans="2:2">
      <c r="B162" s="98"/>
    </row>
    <row r="163" spans="2:2">
      <c r="B163" s="98"/>
    </row>
    <row r="164" spans="2:2">
      <c r="B164" s="98"/>
    </row>
    <row r="165" spans="2:2">
      <c r="B165" s="98"/>
    </row>
    <row r="166" spans="2:2">
      <c r="B166" s="98"/>
    </row>
    <row r="167" spans="2:2">
      <c r="B167" s="98"/>
    </row>
    <row r="168" spans="2:2">
      <c r="B168" s="98"/>
    </row>
    <row r="169" spans="2:2">
      <c r="B169" s="98"/>
    </row>
    <row r="170" spans="2:2">
      <c r="B170" s="98"/>
    </row>
    <row r="171" spans="2:2">
      <c r="B171" s="98"/>
    </row>
    <row r="172" spans="2:2">
      <c r="B172" s="98"/>
    </row>
    <row r="173" spans="2:2">
      <c r="B173" s="98"/>
    </row>
    <row r="174" spans="2:2">
      <c r="B174" s="98"/>
    </row>
    <row r="175" spans="2:2">
      <c r="B175" s="98"/>
    </row>
    <row r="176" spans="2:2">
      <c r="B176" s="98"/>
    </row>
    <row r="177" spans="2:2">
      <c r="B177" s="98"/>
    </row>
    <row r="178" spans="2:2">
      <c r="B178" s="98"/>
    </row>
    <row r="179" spans="2:2">
      <c r="B179" s="98"/>
    </row>
    <row r="180" spans="2:2">
      <c r="B180" s="98"/>
    </row>
    <row r="181" spans="2:2">
      <c r="B181" s="98"/>
    </row>
    <row r="182" spans="2:2">
      <c r="B182" s="98"/>
    </row>
    <row r="183" spans="2:2">
      <c r="B183" s="98"/>
    </row>
    <row r="184" spans="2:2">
      <c r="B184" s="98"/>
    </row>
    <row r="185" spans="2:2">
      <c r="B185" s="98"/>
    </row>
    <row r="186" spans="2:2">
      <c r="B186" s="98"/>
    </row>
    <row r="187" spans="2:2">
      <c r="B187" s="98"/>
    </row>
    <row r="188" spans="2:2">
      <c r="B188" s="98"/>
    </row>
    <row r="189" spans="2:2">
      <c r="B189" s="98"/>
    </row>
    <row r="190" spans="2:2">
      <c r="B190" s="98"/>
    </row>
    <row r="191" spans="2:2">
      <c r="B191" s="98"/>
    </row>
    <row r="192" spans="2:2">
      <c r="B192" s="98"/>
    </row>
    <row r="193" spans="2:2">
      <c r="B193" s="98"/>
    </row>
    <row r="194" spans="2:2">
      <c r="B194" s="98"/>
    </row>
    <row r="195" spans="2:2">
      <c r="B195" s="98"/>
    </row>
    <row r="196" spans="2:2">
      <c r="B196" s="98"/>
    </row>
    <row r="197" spans="2:2">
      <c r="B197" s="98"/>
    </row>
    <row r="198" spans="2:2">
      <c r="B198" s="98"/>
    </row>
    <row r="199" spans="2:2">
      <c r="B199" s="98"/>
    </row>
    <row r="200" spans="2:2">
      <c r="B200" s="98"/>
    </row>
    <row r="201" spans="2:2">
      <c r="B201" s="98"/>
    </row>
    <row r="202" spans="2:2">
      <c r="B202" s="98"/>
    </row>
    <row r="203" spans="2:2">
      <c r="B203" s="98"/>
    </row>
    <row r="204" spans="2:2">
      <c r="B204" s="98"/>
    </row>
    <row r="205" spans="2:2">
      <c r="B205" s="98"/>
    </row>
    <row r="206" spans="2:2">
      <c r="B206" s="98"/>
    </row>
    <row r="207" spans="2:2">
      <c r="B207" s="98"/>
    </row>
    <row r="208" spans="2:2">
      <c r="B208" s="98"/>
    </row>
    <row r="209" spans="2:2">
      <c r="B209" s="98"/>
    </row>
    <row r="210" spans="2:2">
      <c r="B210" s="98"/>
    </row>
    <row r="211" spans="2:2">
      <c r="B211" s="98"/>
    </row>
  </sheetData>
  <mergeCells count="6">
    <mergeCell ref="A4:A6"/>
    <mergeCell ref="B4:B6"/>
    <mergeCell ref="C4:E4"/>
    <mergeCell ref="A1:E1"/>
    <mergeCell ref="A2:E2"/>
    <mergeCell ref="D3:E3"/>
  </mergeCells>
  <pageMargins left="0.7" right="0.7" top="0.24" bottom="0.44" header="0.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grutyun</vt:lpstr>
      <vt:lpstr>1.ekamutner</vt:lpstr>
      <vt:lpstr>2.Gorcarnakan tsaxs</vt:lpstr>
      <vt:lpstr>3.Tntesagitakan tsaxs</vt:lpstr>
      <vt:lpstr>4.Devicit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</cp:lastModifiedBy>
  <cp:lastPrinted>2019-12-24T08:14:38Z</cp:lastPrinted>
  <dcterms:created xsi:type="dcterms:W3CDTF">2014-12-23T06:44:04Z</dcterms:created>
  <dcterms:modified xsi:type="dcterms:W3CDTF">2019-12-26T08:27:56Z</dcterms:modified>
</cp:coreProperties>
</file>